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68" documentId="120_S{2AC9BD13-BADA-5192-A53E-5A8FF88502F6}" xr6:coauthVersionLast="47" xr6:coauthVersionMax="47" xr10:uidLastSave="{80FF5AE5-A092-4E78-B34D-E405A7D9BC8A}"/>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4" i="1"/>
  <c r="B2" i="9"/>
  <c r="G2" i="9"/>
  <c r="I2" i="9"/>
  <c r="J2" i="9"/>
  <c r="L2" i="9"/>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<sst xmlns="http://schemas.openxmlformats.org/spreadsheetml/2006/main" count="180289" uniqueCount="39130">
  <si>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</si>
  <si>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</si>
  <si>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</si>
  <si>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</si>
  <si>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</si>
  <si>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</si>
  <si>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</si>
  <si>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</si>
  <si>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</si>
  <si>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</si>
  <si>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</si>
  <si>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</si>
  <si>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</si>
  <si>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</si>
  <si>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</si>
  <si>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</si>
  <si>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</si>
  <si>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</si>
  <si>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</si>
  <si>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</si>
  <si>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</si>
  <si>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</si>
  <si>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</si>
  <si>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</si>
  <si>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</si>
  <si>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</si>
  <si>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</si>
  <si>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</si>
  <si>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</si>
  <si>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</si>
  <si>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</si>
  <si>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</si>
  <si>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</si>
  <si>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</si>
  <si>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</si>
  <si>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</si>
  <si>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</si>
  <si>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</si>
  <si>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</si>
  <si>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</si>
  <si>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</si>
  <si>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</si>
  <si>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</si>
  <si>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</si>
  <si>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</si>
  <si>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</si>
  <si>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</si>
  <si>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</si>
  <si>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</si>
  <si>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</si>
  <si>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</si>
  <si>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</si>
  <si>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</si>
  <si>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</si>
  <si>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</si>
  <si>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</si>
  <si>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</si>
  <si>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</si>
  <si>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</si>
  <si>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</si>
  <si>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</si>
  <si>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</si>
  <si>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</si>
  <si>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</si>
  <si>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</si>
  <si>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</si>
  <si>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</si>
  <si>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</si>
  <si>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</si>
  <si>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</si>
  <si>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</si>
  <si>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</si>
  <si>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</si>
  <si>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</si>
  <si>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</si>
  <si>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</si>
  <si>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</si>
  <si>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</si>
  <si>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</si>
  <si>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</si>
  <si>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</si>
  <si>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</si>
  <si>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</si>
  <si>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</si>
  <si>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</si>
  <si>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</si>
  <si>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</si>
  <si>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</si>
  <si>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</si>
  <si>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</si>
  <si>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</si>
  <si>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</si>
  <si>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</si>
  <si>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</si>
  <si>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</si>
  <si>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</si>
  <si>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</si>
  <si>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</si>
  <si>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</si>
  <si>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</si>
  <si>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</si>
  <si>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</si>
  <si>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</si>
  <si>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</si>
  <si>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</si>
  <si>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</si>
  <si>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</si>
  <si>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</si>
  <si>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</si>
  <si>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</si>
  <si>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</si>
  <si>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</si>
  <si>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</si>
  <si>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</si>
  <si>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</si>
  <si>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</si>
  <si>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</si>
  <si>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</si>
  <si>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</si>
  <si>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</si>
  <si>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</si>
  <si>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</si>
  <si>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</si>
  <si>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</si>
  <si>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</si>
  <si>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</si>
  <si>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</si>
  <si>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</si>
  <si>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</si>
  <si>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</si>
  <si>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</si>
  <si>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</si>
  <si>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</si>
  <si>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</si>
  <si>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</si>
  <si>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</si>
  <si>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</si>
  <si>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</si>
  <si>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</si>
  <si>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</si>
  <si>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</si>
  <si>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</si>
  <si>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</si>
  <si>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</si>
  <si>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</si>
  <si>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</si>
  <si>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</si>
  <si>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</si>
  <si>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</si>
  <si>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</si>
  <si>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</si>
  <si>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</si>
  <si>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</si>
  <si>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</si>
  <si>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</si>
  <si>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</si>
  <si>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</si>
  <si>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</si>
  <si>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</si>
  <si>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</si>
  <si>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</si>
  <si>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</si>
  <si>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</si>
  <si>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</si>
  <si>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</si>
  <si>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</si>
  <si>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</si>
  <si>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</si>
  <si>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</si>
  <si>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</si>
  <si>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</si>
  <si>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</si>
  <si>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</si>
  <si>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</si>
  <si>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</si>
  <si>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</si>
  <si>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</si>
  <si>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</si>
  <si>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</si>
  <si>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</si>
  <si>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</si>
  <si>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</si>
  <si>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</si>
  <si>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</si>
  <si>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</si>
  <si>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</si>
  <si>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</si>
  <si>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</si>
  <si>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</si>
  <si>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</si>
  <si>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</si>
  <si>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</si>
  <si>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</si>
  <si>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</si>
  <si>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</si>
  <si>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</si>
  <si>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</si>
  <si>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</si>
  <si>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</si>
  <si>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</si>
  <si>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</si>
  <si>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</si>
  <si>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</si>
  <si>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</si>
  <si>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</si>
  <si>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</si>
  <si>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</si>
  <si>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</si>
  <si>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</si>
  <si>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</si>
  <si>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</si>
  <si>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</si>
  <si>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</si>
  <si>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</si>
  <si>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</si>
  <si>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</si>
  <si>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</si>
  <si>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</si>
  <si>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</si>
  <si>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</si>
  <si>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</si>
  <si>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</si>
  <si>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</si>
  <si>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</si>
  <si>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</si>
  <si>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</si>
  <si>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</si>
  <si>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</si>
  <si>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</si>
  <si>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</si>
  <si>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</si>
  <si>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</si>
  <si>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</si>
  <si>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</si>
  <si>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</si>
  <si>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</si>
  <si>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</si>
  <si>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</si>
  <si>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</si>
  <si>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</si>
  <si>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</si>
  <si>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</si>
  <si>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</si>
  <si>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</si>
  <si>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</si>
  <si>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</si>
  <si>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</si>
  <si>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</si>
  <si>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</si>
  <si>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</si>
  <si>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</si>
  <si>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</si>
  <si>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</si>
  <si>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</si>
  <si>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</si>
  <si>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</si>
  <si>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</si>
  <si>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</si>
  <si>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</si>
  <si>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</si>
  <si>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</si>
  <si>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</si>
  <si>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</si>
  <si>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</si>
  <si>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</si>
  <si>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</si>
  <si>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</si>
  <si>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</si>
  <si>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</si>
  <si>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</si>
  <si>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</si>
  <si>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</si>
  <si>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</si>
  <si>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</si>
  <si>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</si>
  <si>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</si>
  <si>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</si>
  <si>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</si>
  <si>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</si>
  <si>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</si>
  <si>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</si>
  <si>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</si>
  <si>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</si>
  <si>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</si>
  <si>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</si>
  <si>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</si>
  <si>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</si>
  <si>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</si>
  <si>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</si>
  <si>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</si>
  <si>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</si>
  <si>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</si>
  <si>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</si>
  <si>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</si>
  <si>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</si>
  <si>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</si>
  <si>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</si>
  <si>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</si>
  <si>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</si>
  <si>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</si>
  <si>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</si>
  <si>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</si>
  <si>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</si>
  <si>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</si>
  <si>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</si>
  <si>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</si>
  <si>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</si>
  <si>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</si>
  <si>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</si>
  <si>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</si>
  <si>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</si>
  <si>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</si>
  <si>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</si>
  <si>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</si>
  <si>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</si>
  <si>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</si>
  <si>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</si>
  <si>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</si>
  <si>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</si>
  <si>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</si>
  <si>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</si>
  <si>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</si>
  <si>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</si>
  <si>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</si>
  <si>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</si>
  <si>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</si>
  <si>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</si>
  <si>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</si>
  <si>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</si>
  <si>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</si>
  <si>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</si>
  <si>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</si>
  <si>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</si>
  <si>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</si>
  <si>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</si>
  <si>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</si>
  <si>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</si>
  <si>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</si>
  <si>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</si>
  <si>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</si>
  <si>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</si>
  <si>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</si>
  <si>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</si>
  <si>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</si>
  <si>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</si>
  <si>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</si>
  <si>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</si>
  <si>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</si>
  <si>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</si>
  <si>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</si>
  <si>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</si>
  <si>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</si>
  <si>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</si>
  <si>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</si>
  <si>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</si>
  <si>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</si>
  <si>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</si>
  <si>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</si>
  <si>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</si>
  <si>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</si>
  <si>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</si>
  <si>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</si>
  <si>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</si>
  <si>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</si>
  <si>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</si>
  <si>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</si>
  <si>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</si>
  <si>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</si>
  <si>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</si>
  <si>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</si>
  <si>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</si>
  <si>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</si>
  <si>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</si>
  <si>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</si>
  <si>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</si>
  <si>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</si>
  <si>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</si>
  <si>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</si>
  <si>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</si>
  <si>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</si>
  <si>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</si>
  <si>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</si>
  <si>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</si>
  <si>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</si>
  <si>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</si>
  <si>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</si>
  <si>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</si>
  <si>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</si>
  <si>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</si>
  <si>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</si>
  <si>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</si>
  <si>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</si>
  <si>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</si>
  <si>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</si>
  <si>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</si>
  <si>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</si>
  <si>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</si>
  <si>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</si>
  <si>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</si>
  <si>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</si>
  <si>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</si>
  <si>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</si>
  <si>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</si>
  <si>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</si>
  <si>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</si>
  <si>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</si>
  <si>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</si>
  <si>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</si>
  <si>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</si>
  <si>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</si>
  <si>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</si>
  <si>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</si>
  <si>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</si>
  <si>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</si>
  <si>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</si>
  <si>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</si>
  <si>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</si>
  <si>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</si>
  <si>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</si>
  <si>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</si>
  <si>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</si>
  <si>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</si>
  <si>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</si>
  <si>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</si>
  <si>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</si>
  <si>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</si>
  <si>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</si>
  <si>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</si>
  <si>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</si>
  <si>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</si>
  <si>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</si>
  <si>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</si>
  <si>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</si>
  <si>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</si>
  <si>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</si>
  <si>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</si>
  <si>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</si>
  <si>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</si>
  <si>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</si>
  <si>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</si>
  <si>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</si>
  <si>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</si>
  <si>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</si>
  <si>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</si>
  <si>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</si>
  <si>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</si>
  <si>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</si>
  <si>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</si>
  <si>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</si>
  <si>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</si>
  <si>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</si>
  <si>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</si>
  <si>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</si>
  <si>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</si>
  <si>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</si>
  <si>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</si>
  <si>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</si>
  <si>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</si>
  <si>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</si>
  <si>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</si>
  <si>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</si>
  <si>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</si>
  <si>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</si>
  <si>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</si>
  <si>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</si>
  <si>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</si>
  <si>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</si>
  <si>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</si>
  <si>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</si>
  <si>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</si>
  <si>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</si>
  <si>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</si>
  <si>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</si>
  <si>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</si>
  <si>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</si>
  <si>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</si>
  <si>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</si>
  <si>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</si>
  <si>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</si>
  <si>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</si>
  <si>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</si>
  <si>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</si>
  <si>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</si>
  <si>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</si>
  <si>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</si>
  <si>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</si>
  <si>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</si>
  <si>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</si>
  <si>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</si>
  <si>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</si>
  <si>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</si>
  <si>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</si>
  <si>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</si>
  <si>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</si>
  <si>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</si>
  <si>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</si>
  <si>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</si>
  <si>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</si>
  <si>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</si>
  <si>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</si>
  <si>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</si>
  <si>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</si>
  <si>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</si>
  <si>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</si>
  <si>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</si>
  <si>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</si>
  <si>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</si>
  <si>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</si>
  <si>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</si>
  <si>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</si>
  <si>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</si>
  <si>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</si>
  <si>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</si>
  <si>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</si>
  <si>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</si>
  <si>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</si>
  <si>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</si>
  <si>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</si>
  <si>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</si>
  <si>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</si>
  <si>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</si>
  <si>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</si>
  <si>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</si>
  <si>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</si>
  <si>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</si>
  <si>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</si>
  <si>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</si>
  <si>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</si>
  <si>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</si>
  <si>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</si>
  <si>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</si>
  <si>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</si>
  <si>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</si>
  <si>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</si>
  <si>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</si>
  <si>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</si>
  <si>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</si>
  <si>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</si>
  <si>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</si>
  <si>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</si>
  <si>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</si>
  <si>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</si>
  <si>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</si>
  <si>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</si>
  <si>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</si>
  <si>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</si>
  <si>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</si>
  <si>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</si>
  <si>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</si>
  <si>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</si>
  <si>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</si>
  <si>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</si>
  <si>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</si>
  <si>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</si>
  <si>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</si>
  <si>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</si>
  <si>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</si>
  <si>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</si>
  <si>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</si>
  <si>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</si>
  <si>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</si>
  <si>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</si>
  <si>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</si>
  <si>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</si>
  <si>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</si>
  <si>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</si>
  <si>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</si>
  <si>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</si>
  <si>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</si>
  <si>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</si>
  <si>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</si>
  <si>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</si>
  <si>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</si>
  <si>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</si>
  <si>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</si>
  <si>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</si>
  <si>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</si>
  <si>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</si>
  <si>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</si>
  <si>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</si>
  <si>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</si>
  <si>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</si>
  <si>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</si>
  <si>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</si>
  <si>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</si>
  <si>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</si>
  <si>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</si>
  <si>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</si>
  <si>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</si>
  <si>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</si>
  <si>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</si>
  <si>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</si>
  <si>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</si>
  <si>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</si>
  <si>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</si>
  <si>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</si>
  <si>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</si>
  <si>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</si>
  <si>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</si>
  <si>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</si>
  <si>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</si>
  <si>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</si>
  <si>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</si>
  <si>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</si>
  <si>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</si>
  <si>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</si>
  <si>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</si>
  <si>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</si>
  <si>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</si>
  <si>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</si>
  <si>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</si>
  <si>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</si>
  <si>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</si>
  <si>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</si>
  <si>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</si>
  <si>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</si>
  <si>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</si>
  <si>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</si>
  <si>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</si>
  <si>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</si>
  <si>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</si>
  <si>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</si>
  <si>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</si>
  <si>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</si>
  <si>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</si>
  <si>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</si>
  <si>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</si>
  <si>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</si>
  <si>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</si>
  <si>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</si>
  <si>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</si>
  <si>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</si>
  <si>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</si>
  <si>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</si>
  <si>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</si>
  <si>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</si>
  <si>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</si>
  <si>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</si>
  <si>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</si>
  <si>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</si>
  <si>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</si>
  <si>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</si>
  <si>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</si>
  <si>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</si>
  <si>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</si>
  <si>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</si>
  <si>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</si>
  <si>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</si>
  <si>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</si>
  <si>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</si>
  <si>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</si>
  <si>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</si>
  <si>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</si>
  <si>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</si>
  <si>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</si>
  <si>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</si>
  <si>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</si>
  <si>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</si>
  <si>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</si>
  <si>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</si>
  <si>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</si>
  <si>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</si>
  <si>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</si>
  <si>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</si>
  <si>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</si>
  <si>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</si>
  <si>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</si>
  <si>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</si>
  <si>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</si>
  <si>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</si>
  <si>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</si>
  <si>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</si>
  <si>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</si>
  <si>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</si>
  <si>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</si>
  <si>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</si>
  <si>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</si>
  <si>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</si>
  <si>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</si>
  <si>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</si>
  <si>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</si>
  <si>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</si>
  <si>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</si>
  <si>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</si>
  <si>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</si>
  <si>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</si>
  <si>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</si>
  <si>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</si>
  <si>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</si>
  <si>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</si>
  <si>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</si>
  <si>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</si>
  <si>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</si>
  <si>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</si>
  <si>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</si>
  <si>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</si>
  <si>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</si>
  <si>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</si>
  <si>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</si>
  <si>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</si>
  <si>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</si>
  <si>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</si>
  <si>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</si>
  <si>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</si>
  <si>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</si>
  <si>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</si>
  <si>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</si>
  <si>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</si>
  <si>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</si>
  <si>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</si>
  <si>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</si>
  <si>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</si>
  <si>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</si>
  <si>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</si>
  <si>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</si>
  <si>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</si>
  <si>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</si>
  <si>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</si>
  <si>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</si>
  <si>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</si>
  <si>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</si>
  <si>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</si>
  <si>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</si>
  <si>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</si>
  <si>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</si>
  <si>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</si>
  <si>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</si>
  <si>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</si>
  <si>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</si>
  <si>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</si>
  <si>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</si>
  <si>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</si>
  <si>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</si>
  <si>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</si>
  <si>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</si>
  <si>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</si>
  <si>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</si>
  <si>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</si>
  <si>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</si>
  <si>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</si>
  <si>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</si>
  <si>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</si>
  <si>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</si>
  <si>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</si>
  <si>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</si>
  <si>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</si>
  <si>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</si>
  <si>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</si>
  <si>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</si>
  <si>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</si>
  <si>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</si>
  <si>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</si>
  <si>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</si>
  <si>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</si>
  <si>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</si>
  <si>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</si>
  <si>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</si>
  <si>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</si>
  <si>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</si>
  <si>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</si>
  <si>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</si>
  <si>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</si>
  <si>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</si>
  <si>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</si>
  <si>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</si>
  <si>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</si>
  <si>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</si>
  <si>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</si>
  <si>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</si>
  <si>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</si>
  <si>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</si>
  <si>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</si>
  <si>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</si>
  <si>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</si>
  <si>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</si>
  <si>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</si>
  <si>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</si>
  <si>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</si>
  <si>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</si>
  <si>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</si>
  <si>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</si>
  <si>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</si>
  <si>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</si>
  <si>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</si>
  <si>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</si>
  <si>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</si>
  <si>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</si>
  <si>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</si>
  <si>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</si>
  <si>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</si>
  <si>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</si>
  <si>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</si>
  <si>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</si>
  <si>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</si>
  <si>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</si>
  <si>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</si>
  <si>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</si>
  <si>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</si>
  <si>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</si>
  <si>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</si>
  <si>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</si>
  <si>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</si>
  <si>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</si>
  <si>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</si>
  <si>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</si>
  <si>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</si>
  <si>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</si>
  <si>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</si>
  <si>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</si>
  <si>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</si>
  <si>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</si>
  <si>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</si>
  <si>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</si>
  <si>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</si>
  <si>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</si>
  <si>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</si>
  <si>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</si>
  <si>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</si>
  <si>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</si>
  <si>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</si>
  <si>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</si>
  <si>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</si>
  <si>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</si>
  <si>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</si>
  <si>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</si>
  <si>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</si>
  <si>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</si>
  <si>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</si>
  <si>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</si>
  <si>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</si>
  <si>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</si>
  <si>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</si>
  <si>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</si>
  <si>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</si>
  <si>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</si>
  <si>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</si>
  <si>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</si>
  <si>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</si>
  <si>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</si>
  <si>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</si>
  <si>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</si>
  <si>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</si>
  <si>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</si>
  <si>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</si>
  <si>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</si>
  <si>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</si>
  <si>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</si>
  <si>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</si>
  <si>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</si>
  <si>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</si>
  <si>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</si>
  <si>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</si>
  <si>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</si>
  <si>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</si>
  <si>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</si>
  <si>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</si>
  <si>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</si>
  <si>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</si>
  <si>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</si>
  <si>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</si>
  <si>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</si>
  <si>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</si>
  <si>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</si>
  <si>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</si>
  <si>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</si>
  <si>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</si>
  <si>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</si>
  <si>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</si>
  <si>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</si>
  <si>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</si>
  <si>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</si>
  <si>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</si>
  <si>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</si>
  <si>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</si>
  <si>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</si>
  <si>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</si>
  <si>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</si>
  <si>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</si>
  <si>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</si>
  <si>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</si>
  <si>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</si>
  <si>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</si>
  <si>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</si>
  <si>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</si>
  <si>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</si>
  <si>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</si>
  <si>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</si>
  <si>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</si>
  <si>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</si>
  <si>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</si>
  <si>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</si>
  <si>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</si>
  <si>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</si>
  <si>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</si>
  <si>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</si>
  <si>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</si>
  <si>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</si>
  <si>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</si>
  <si>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</si>
  <si>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</si>
  <si>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</si>
  <si>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</si>
  <si>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</si>
  <si>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</si>
  <si>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</si>
  <si>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</si>
  <si>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</si>
  <si>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</si>
  <si>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</si>
  <si>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</si>
  <si>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</si>
  <si>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</si>
  <si>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</si>
  <si>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</si>
  <si>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</si>
  <si>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</si>
  <si>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</si>
  <si>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</si>
  <si>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</si>
  <si>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</si>
  <si>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</si>
  <si>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</si>
  <si>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</si>
  <si>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</si>
  <si>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</si>
  <si>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</si>
  <si>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</si>
  <si>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</si>
  <si>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</si>
  <si>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</si>
  <si>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</si>
  <si>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</si>
  <si>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</si>
  <si>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</si>
  <si>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</si>
  <si>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</si>
  <si>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</si>
  <si>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</si>
  <si>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</si>
  <si>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</si>
  <si>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</si>
  <si>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</si>
  <si>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</si>
  <si>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</si>
  <si>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</si>
  <si>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</si>
  <si>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</si>
  <si>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</si>
  <si>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</si>
  <si>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</si>
  <si>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</si>
  <si>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</si>
  <si>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</si>
  <si>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</si>
  <si>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</si>
  <si>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</si>
  <si>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</si>
  <si>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</si>
  <si>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</si>
  <si>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</si>
  <si>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</si>
  <si>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</si>
  <si>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</si>
  <si>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</si>
  <si>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</si>
  <si>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</si>
  <si>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</si>
  <si>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</si>
  <si>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</si>
  <si>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</si>
  <si>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</si>
  <si>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</si>
  <si>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</si>
  <si>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</si>
  <si>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</si>
  <si>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</si>
  <si>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</si>
  <si>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</si>
  <si>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</si>
  <si>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</si>
  <si>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</si>
  <si>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</si>
  <si>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</si>
  <si>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</si>
  <si>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</si>
  <si>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</si>
  <si>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</si>
  <si>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</si>
  <si>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</si>
  <si>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</si>
  <si>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</si>
  <si>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</si>
  <si>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</si>
  <si>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</si>
  <si>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</si>
  <si>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</si>
  <si>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</si>
  <si>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</si>
  <si>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</si>
  <si>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</si>
  <si>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</si>
  <si>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</si>
  <si>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</si>
  <si>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</si>
  <si>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</si>
  <si>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</si>
  <si>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</si>
  <si>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</si>
  <si>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</si>
  <si>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</si>
  <si>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</si>
  <si>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</si>
  <si>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</si>
  <si>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</si>
  <si>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</si>
  <si>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</si>
  <si>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</si>
  <si>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</si>
  <si>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</si>
  <si>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</si>
  <si>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</si>
  <si>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</si>
  <si>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</si>
  <si>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</si>
  <si>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</si>
  <si>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</si>
  <si>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</si>
  <si>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</si>
  <si>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</si>
  <si>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</si>
  <si>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</si>
  <si>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</si>
  <si>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</si>
  <si>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</si>
  <si>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</si>
  <si>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</si>
  <si>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</si>
  <si>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</si>
  <si>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</si>
  <si>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</si>
  <si>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</si>
  <si>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</si>
  <si>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</si>
  <si>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</si>
  <si>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</si>
  <si>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</si>
  <si>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</si>
  <si>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</si>
  <si>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</si>
  <si>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</si>
  <si>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</si>
  <si>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</si>
  <si>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</si>
  <si>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</si>
  <si>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</si>
  <si>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</si>
  <si>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</si>
  <si>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</si>
  <si>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</si>
  <si>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</si>
  <si>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</si>
  <si>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</si>
  <si>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</si>
  <si>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</si>
  <si>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</si>
  <si>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</si>
  <si>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</si>
  <si>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</si>
  <si>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</si>
  <si>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</si>
  <si>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</si>
  <si>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</si>
  <si>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</si>
  <si>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</si>
  <si>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</si>
  <si>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</si>
  <si>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</si>
  <si>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</si>
  <si>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</si>
  <si>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</si>
  <si>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</si>
  <si>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</si>
  <si>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</si>
  <si>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</si>
  <si>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</si>
  <si>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</si>
  <si>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</si>
  <si>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</si>
  <si>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</si>
  <si>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</si>
  <si>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</si>
  <si>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</si>
  <si>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</si>
  <si>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</si>
  <si>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</si>
  <si>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</si>
  <si>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</si>
  <si>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</si>
  <si>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</si>
  <si>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</si>
  <si>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</si>
  <si>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</si>
  <si>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</si>
  <si>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</si>
  <si>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</si>
  <si>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</si>
  <si>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</si>
  <si>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</si>
  <si>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</si>
  <si>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</si>
  <si>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</si>
  <si>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</si>
  <si>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</si>
  <si>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</si>
  <si>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</si>
  <si>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</si>
  <si>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</si>
  <si>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</si>
  <si>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</si>
  <si>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</si>
  <si>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</si>
  <si>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</si>
  <si>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</si>
  <si>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</si>
  <si>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</si>
  <si>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</si>
  <si>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</si>
  <si>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</si>
  <si>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</si>
  <si>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</si>
  <si>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</si>
  <si>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</si>
  <si>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</si>
  <si>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</si>
  <si>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</si>
  <si>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</si>
  <si>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</si>
  <si>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</si>
  <si>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</si>
  <si>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</si>
  <si>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</si>
  <si>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</si>
  <si>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</si>
  <si>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</si>
  <si>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</si>
  <si>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</si>
  <si>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</si>
  <si>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</si>
  <si>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</si>
  <si>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</si>
  <si>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</si>
  <si>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</si>
  <si>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</si>
  <si>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</si>
  <si>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</si>
  <si>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</si>
  <si>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</si>
  <si>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</si>
  <si>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</si>
  <si>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</si>
  <si>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</si>
  <si>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</si>
  <si>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</si>
  <si>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</si>
  <si>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</si>
  <si>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</si>
  <si>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</si>
  <si>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</si>
  <si>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</si>
  <si>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</si>
  <si>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</si>
  <si>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</si>
  <si>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</si>
  <si>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</si>
  <si>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</si>
  <si>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</si>
  <si>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</si>
  <si>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</si>
  <si>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</si>
  <si>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</si>
  <si>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</si>
  <si>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</si>
  <si>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</si>
  <si>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</si>
  <si>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</si>
  <si>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</si>
  <si>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</si>
  <si>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</si>
  <si>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</si>
  <si>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</si>
  <si>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</si>
  <si>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</si>
  <si>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</si>
  <si>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</si>
  <si>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</si>
  <si>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</si>
  <si>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</si>
  <si>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</si>
  <si>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</si>
  <si>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</si>
  <si>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</si>
  <si>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</si>
  <si>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</si>
  <si>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</si>
  <si>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</si>
  <si>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</si>
  <si>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</si>
  <si>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</si>
  <si>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</si>
  <si>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</si>
  <si>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</si>
  <si>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</si>
  <si>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</si>
  <si>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</si>
  <si>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</si>
  <si>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</si>
  <si>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</si>
  <si>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</si>
  <si>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</si>
  <si>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</si>
  <si>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</si>
  <si>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</si>
  <si>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</si>
  <si>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</si>
  <si>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</si>
  <si>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</si>
  <si>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</si>
  <si>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</si>
  <si>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</si>
  <si>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</si>
  <si>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</si>
  <si>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</si>
  <si>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</si>
  <si>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</si>
  <si>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</si>
  <si>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</si>
  <si>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</si>
  <si>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</si>
  <si>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</si>
  <si>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</si>
  <si>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</si>
  <si>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</si>
  <si>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</si>
  <si>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</si>
  <si>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</si>
  <si>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</si>
  <si>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</si>
  <si>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</si>
  <si>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</si>
  <si>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</si>
  <si>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</si>
  <si>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</si>
  <si>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</si>
  <si>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</si>
  <si>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</si>
  <si>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</si>
  <si>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</si>
  <si>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</si>
  <si>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</si>
  <si>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</si>
  <si>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</si>
  <si>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</si>
  <si>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</si>
  <si>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</si>
  <si>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</si>
  <si>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</si>
  <si>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</si>
  <si>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</si>
  <si>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</si>
  <si>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</si>
  <si>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</si>
  <si>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</si>
  <si>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</si>
  <si>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</si>
  <si>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</si>
  <si>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</si>
  <si>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</si>
  <si>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</si>
  <si>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</si>
  <si>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</si>
  <si>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</si>
  <si>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</si>
  <si>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</si>
  <si>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</si>
  <si>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</si>
  <si>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</si>
  <si>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</si>
  <si>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</si>
  <si>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</si>
  <si>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</si>
  <si>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</si>
  <si>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</si>
  <si>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</si>
  <si>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</si>
  <si>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</si>
  <si>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</si>
  <si>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</si>
  <si>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</si>
  <si>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</si>
  <si>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</si>
  <si>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</si>
  <si>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</si>
  <si>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</si>
  <si>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</si>
  <si>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</si>
  <si>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</si>
  <si>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</si>
  <si>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</si>
  <si>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</si>
  <si>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</si>
  <si>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</si>
  <si>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</si>
  <si>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</si>
  <si>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</si>
  <si>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</si>
  <si>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</si>
  <si>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</si>
  <si>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</si>
  <si>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</si>
  <si>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</si>
  <si>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</si>
  <si>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</si>
  <si>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</si>
  <si>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</si>
  <si>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</si>
  <si>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</si>
  <si>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</si>
  <si>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</si>
  <si>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</si>
  <si>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</si>
  <si>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</si>
  <si>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</si>
  <si>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</si>
  <si>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</si>
  <si>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</si>
  <si>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</si>
  <si>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</si>
  <si>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</si>
  <si>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</si>
  <si>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</si>
  <si>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</si>
  <si>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</si>
  <si>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</si>
  <si>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</si>
  <si>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</si>
  <si>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</si>
  <si>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</si>
  <si>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</si>
  <si>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</si>
  <si>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</si>
  <si>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</si>
  <si>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</si>
  <si>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</si>
  <si>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</si>
  <si>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</si>
  <si>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</si>
  <si>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</si>
  <si>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</si>
  <si>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</si>
  <si>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</si>
  <si>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</si>
  <si>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</si>
  <si>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</si>
  <si>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</si>
  <si>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</si>
  <si>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</si>
  <si>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</si>
  <si>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</si>
  <si>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</si>
  <si>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</si>
  <si>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</si>
  <si>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</si>
  <si>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</si>
  <si>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</si>
  <si>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</si>
  <si>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</si>
  <si>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</si>
  <si>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</si>
  <si>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</si>
  <si>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</si>
  <si>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</si>
  <si>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</si>
  <si>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</si>
  <si>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</si>
  <si>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</si>
  <si>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</si>
  <si>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</si>
  <si>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</si>
  <si>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</si>
  <si>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</si>
  <si>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</si>
  <si>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</si>
  <si>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</si>
  <si>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</si>
  <si>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</si>
  <si>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</si>
  <si>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</si>
  <si>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</si>
  <si>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</si>
  <si>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</si>
  <si>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</si>
  <si>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</si>
  <si>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</si>
  <si>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</si>
  <si>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</si>
  <si>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</si>
  <si>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</si>
  <si>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</si>
  <si>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</si>
  <si>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</si>
  <si>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</si>
  <si>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</si>
  <si>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</si>
  <si>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</si>
  <si>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</si>
  <si>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</si>
  <si>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</si>
  <si>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</si>
  <si>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</si>
  <si>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</si>
  <si>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</si>
  <si>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</si>
  <si>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</si>
  <si>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</si>
  <si>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</si>
  <si>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</si>
  <si>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</si>
  <si>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</si>
  <si>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</si>
  <si>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</si>
  <si>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</si>
  <si>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</si>
  <si>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</si>
  <si>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</si>
  <si>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</si>
  <si>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</si>
  <si>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</si>
  <si>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</si>
  <si>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</si>
  <si>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</si>
  <si>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</si>
  <si>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</si>
  <si>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</si>
  <si>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</si>
  <si>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</si>
  <si>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</si>
  <si>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</si>
  <si>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</si>
  <si>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</si>
  <si>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</si>
  <si>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</si>
  <si>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</si>
  <si>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</si>
  <si>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</si>
  <si>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</si>
  <si>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</si>
  <si>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</si>
  <si>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</si>
  <si>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</si>
  <si>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</si>
  <si>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</si>
  <si>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</si>
  <si>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</si>
  <si>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</si>
  <si>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</si>
  <si>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</si>
  <si>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</si>
  <si>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</si>
  <si>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</si>
  <si>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</si>
  <si>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</si>
  <si>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</si>
  <si>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</si>
  <si>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</si>
  <si>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</si>
  <si>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</si>
  <si>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</si>
  <si>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</si>
  <si>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</si>
  <si>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</si>
  <si>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</si>
  <si>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</si>
  <si>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</si>
  <si>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</si>
  <si>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</si>
  <si>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</si>
  <si>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</si>
  <si>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</si>
  <si>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</si>
  <si>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</si>
  <si>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</si>
  <si>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</si>
  <si>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</si>
  <si>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</si>
  <si>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</si>
  <si>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</si>
  <si>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</si>
  <si>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</si>
  <si>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</si>
  <si>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</si>
  <si>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</si>
  <si>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</si>
  <si>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</si>
  <si>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</si>
  <si>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</si>
  <si>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</si>
  <si>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</si>
  <si>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</si>
  <si>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</si>
  <si>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</si>
  <si>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</si>
  <si>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</si>
  <si>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</si>
  <si>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</si>
  <si>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</si>
  <si>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</si>
  <si>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</si>
  <si>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</si>
  <si>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</si>
  <si>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</si>
  <si>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</si>
  <si>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</si>
  <si>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</si>
  <si>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</si>
  <si>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</si>
  <si>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</si>
  <si>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</si>
  <si>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</si>
  <si>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</si>
  <si>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</si>
  <si>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</si>
  <si>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</si>
  <si>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</si>
  <si>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</si>
  <si>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</si>
  <si>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</si>
  <si>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</si>
  <si>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</si>
  <si>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</si>
  <si>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</si>
  <si>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</si>
  <si>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</si>
  <si>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</si>
  <si>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</si>
  <si>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</si>
  <si>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</si>
  <si>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</si>
  <si>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</si>
  <si>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</si>
  <si>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</si>
  <si>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</si>
  <si>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</si>
  <si>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</si>
  <si>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</si>
  <si>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</si>
  <si>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</si>
  <si>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</si>
  <si>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</si>
  <si>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</si>
  <si>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</si>
  <si>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</si>
  <si>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</si>
  <si>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</si>
  <si>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</si>
  <si>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</si>
  <si>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</si>
  <si>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</si>
  <si>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</si>
  <si>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</si>
  <si>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</si>
  <si>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</si>
  <si>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</si>
  <si>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</si>
  <si>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</si>
  <si>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</si>
  <si>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</si>
  <si>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</si>
  <si>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</si>
  <si>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</si>
  <si>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</si>
  <si>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</si>
  <si>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</si>
  <si>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</si>
  <si>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</si>
  <si>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</si>
  <si>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</si>
  <si>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</si>
  <si>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</si>
  <si>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</si>
  <si>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</si>
  <si>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</si>
  <si>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</si>
  <si>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</si>
  <si>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</si>
  <si>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</si>
  <si>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</si>
  <si>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</si>
  <si>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</si>
  <si>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</si>
  <si>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</si>
  <si>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</si>
  <si>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</si>
  <si>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</si>
  <si>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</si>
  <si>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</si>
  <si>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</si>
  <si>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</si>
  <si>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</si>
  <si>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</si>
  <si>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</si>
  <si>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</si>
  <si>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</si>
  <si>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</si>
  <si>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</si>
  <si>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</si>
  <si>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</si>
  <si>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</si>
  <si>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</si>
  <si>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</si>
  <si>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</si>
  <si>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</si>
  <si>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</si>
  <si>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</si>
  <si>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</si>
  <si>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</si>
  <si>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</si>
  <si>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</si>
  <si>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</si>
  <si>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</si>
  <si>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</si>
  <si>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</si>
  <si>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</si>
  <si>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</si>
  <si>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</si>
  <si>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</si>
  <si>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</si>
  <si>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</si>
  <si>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</si>
  <si>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</si>
  <si>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</si>
  <si>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</si>
  <si>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</si>
  <si>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</si>
  <si>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</si>
  <si>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</si>
  <si>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</si>
  <si>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</si>
  <si>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</si>
  <si>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</si>
  <si>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</si>
  <si>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</si>
  <si>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</si>
  <si>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</si>
  <si>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</si>
  <si>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</si>
  <si>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</si>
  <si>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</si>
  <si>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</si>
  <si>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</si>
  <si>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</si>
  <si>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</si>
  <si>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</si>
  <si>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</si>
  <si>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</si>
  <si>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</si>
  <si>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</si>
  <si>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</si>
  <si>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</si>
  <si>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</si>
  <si>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</si>
  <si>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</si>
  <si>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</si>
  <si>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</si>
  <si>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</si>
  <si>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</si>
  <si>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</si>
  <si>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</si>
  <si>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</si>
  <si>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</si>
  <si>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</si>
  <si>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</si>
  <si>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</si>
  <si>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</si>
  <si>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</si>
  <si>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</si>
  <si>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</si>
  <si>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</si>
  <si>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</si>
  <si>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</si>
  <si>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</si>
  <si>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</si>
  <si>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</si>
  <si>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</si>
  <si>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</si>
  <si>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</si>
  <si>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</si>
  <si>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</si>
  <si>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</si>
  <si>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</si>
  <si>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</si>
  <si>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</si>
  <si>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</si>
  <si>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</si>
  <si>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</si>
  <si>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</si>
  <si>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</si>
  <si>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</si>
  <si>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</si>
  <si>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</si>
  <si>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</si>
  <si>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</si>
  <si>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</si>
  <si>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</si>
  <si>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</si>
  <si>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</si>
  <si>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</si>
  <si>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</si>
  <si>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</si>
  <si>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</si>
  <si>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</si>
  <si>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</si>
  <si>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</si>
  <si>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</si>
  <si>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</si>
  <si>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</si>
  <si>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</si>
  <si>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</si>
  <si>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</si>
  <si>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</si>
  <si>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</si>
  <si>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</si>
  <si>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</si>
  <si>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</si>
  <si>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</si>
  <si>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</si>
  <si>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</si>
  <si>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</si>
  <si>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</si>
  <si>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</si>
  <si>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</si>
  <si>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</si>
  <si>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</si>
  <si>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</si>
  <si>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</si>
  <si>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</si>
  <si>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</si>
  <si>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</si>
  <si>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</si>
  <si>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</si>
  <si>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</si>
  <si>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</si>
  <si>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</si>
  <si>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</si>
  <si>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</si>
  <si>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</si>
  <si>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</si>
  <si>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</si>
  <si>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</si>
  <si>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</si>
  <si>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</si>
  <si>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</si>
  <si>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</si>
  <si>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</si>
  <si>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</si>
  <si>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</si>
  <si>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</si>
  <si>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</si>
  <si>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</si>
  <si>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</si>
  <si>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</si>
  <si>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</si>
  <si>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</si>
  <si>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</si>
  <si>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</si>
  <si>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</si>
  <si>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</si>
  <si>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</si>
  <si>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</si>
  <si>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</si>
  <si>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</si>
  <si>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</si>
  <si>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</si>
  <si>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</si>
  <si>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</si>
  <si>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</si>
  <si>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</si>
  <si>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</si>
  <si>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</si>
  <si>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</si>
  <si>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</si>
  <si>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</si>
  <si>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</si>
  <si>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</si>
  <si>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</si>
  <si>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</si>
  <si>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</si>
  <si>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</si>
  <si>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</si>
  <si>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</si>
  <si>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</si>
  <si>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</si>
  <si>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</si>
  <si>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</si>
  <si>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</si>
  <si>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</si>
  <si>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</si>
  <si>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</si>
  <si>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</si>
  <si>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</si>
  <si>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</si>
  <si>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</si>
  <si>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</si>
  <si>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</si>
  <si>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</si>
  <si>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</si>
  <si>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</si>
  <si>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</si>
  <si>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</si>
  <si>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</si>
  <si>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</si>
  <si>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</si>
  <si>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</si>
  <si>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</si>
  <si>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</si>
  <si>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</si>
  <si>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</si>
  <si>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</si>
  <si>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</si>
  <si>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</si>
  <si>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</si>
  <si>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</si>
  <si>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</si>
  <si>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</si>
  <si>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</si>
  <si>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</si>
  <si>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</si>
  <si>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</si>
  <si>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</si>
  <si>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</si>
  <si>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</si>
  <si>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</si>
  <si>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</si>
  <si>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</si>
  <si>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</si>
  <si>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</si>
  <si>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</si>
  <si>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</si>
  <si>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</si>
  <si>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</si>
  <si>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</si>
  <si>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</si>
  <si>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</si>
  <si>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</si>
  <si>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</si>
  <si>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</si>
  <si>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</si>
  <si>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</si>
  <si>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</si>
  <si>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</si>
  <si>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</si>
  <si>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</si>
  <si>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</si>
  <si>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</si>
  <si>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</si>
  <si>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</si>
  <si>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</si>
  <si>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</si>
  <si>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</si>
  <si>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</si>
  <si>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</si>
  <si>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</si>
  <si>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</si>
  <si>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</si>
  <si>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</si>
  <si>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</si>
  <si>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</si>
  <si>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</si>
  <si>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</si>
  <si>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</si>
  <si>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</si>
  <si>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</si>
  <si>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</si>
  <si>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</si>
  <si>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</si>
  <si>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</si>
  <si>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</si>
  <si>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</si>
  <si>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</si>
  <si>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</si>
  <si>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</si>
  <si>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</si>
  <si>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</si>
  <si>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</si>
  <si>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</si>
  <si>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</si>
  <si>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</si>
  <si>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</si>
  <si>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</si>
  <si>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</si>
  <si>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</si>
  <si>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</si>
  <si>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</si>
  <si>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</si>
  <si>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</si>
  <si>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</si>
  <si>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</si>
  <si>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</si>
  <si>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</si>
  <si>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</si>
  <si>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</si>
  <si>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</si>
  <si>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</si>
  <si>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</si>
  <si>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</si>
  <si>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</si>
  <si>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</si>
  <si>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</si>
  <si>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</si>
  <si>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</si>
  <si>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</si>
  <si>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</si>
  <si>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</si>
  <si>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</si>
  <si>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</si>
  <si>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</si>
  <si>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</si>
  <si>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</si>
  <si>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</si>
  <si>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</si>
  <si>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</si>
  <si>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</si>
  <si>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</si>
  <si>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</si>
  <si>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</si>
  <si>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</si>
  <si>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</si>
  <si>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</si>
  <si>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</si>
  <si>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</si>
  <si>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</si>
  <si>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</si>
  <si>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</si>
  <si>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</si>
  <si>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</si>
  <si>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</si>
  <si>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</si>
  <si>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</si>
  <si>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</si>
  <si>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</si>
  <si>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</si>
  <si>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</si>
  <si>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</si>
  <si>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</si>
  <si>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</si>
  <si>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</si>
  <si>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</si>
  <si>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</si>
  <si>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</si>
  <si>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</si>
  <si>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</si>
  <si>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</si>
  <si>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</si>
  <si>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</si>
  <si>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</si>
  <si>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</si>
  <si>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</si>
  <si>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</si>
  <si>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</si>
  <si>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</si>
  <si>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</si>
  <si>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</si>
  <si>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</si>
  <si>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</si>
  <si>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</si>
  <si>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</si>
  <si>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</si>
  <si>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</si>
  <si>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</si>
  <si>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</si>
  <si>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</si>
  <si>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</si>
  <si>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</si>
  <si>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</si>
  <si>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</si>
  <si>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</si>
  <si>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</si>
  <si>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</si>
  <si>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</si>
  <si>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</si>
  <si>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</si>
  <si>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</si>
  <si>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</si>
  <si>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</si>
  <si>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</si>
  <si>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</si>
  <si>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</si>
  <si>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</si>
  <si>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</si>
  <si>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</si>
  <si>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</si>
  <si>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</si>
  <si>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</si>
  <si>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</si>
  <si>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</si>
  <si>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</si>
  <si>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</si>
  <si>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</si>
  <si>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</si>
  <si>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</si>
  <si>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</si>
  <si>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</si>
  <si>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</si>
  <si>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</si>
  <si>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</si>
  <si>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</si>
  <si>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</si>
  <si>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</si>
  <si>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</si>
  <si>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</si>
  <si>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</si>
  <si>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</si>
  <si>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</si>
  <si>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</si>
  <si>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</si>
  <si>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</si>
  <si>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</si>
  <si>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</si>
  <si>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</si>
  <si>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</si>
  <si>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</si>
  <si>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</si>
  <si>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</si>
  <si>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</si>
  <si>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</si>
  <si>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</si>
  <si>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</si>
  <si>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</si>
  <si>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</si>
  <si>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</si>
  <si>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</si>
  <si>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</si>
  <si>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</si>
  <si>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</si>
  <si>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</si>
  <si>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</si>
  <si>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</si>
  <si>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</si>
  <si>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</si>
  <si>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</si>
  <si>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</si>
  <si>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</si>
  <si>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</si>
  <si>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</si>
  <si>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</si>
  <si>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</si>
  <si>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</si>
  <si>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</si>
  <si>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</si>
  <si>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</si>
  <si>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</si>
  <si>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</si>
  <si>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</si>
  <si>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</si>
  <si>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</si>
  <si>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</si>
  <si>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</si>
  <si>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</si>
  <si>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</si>
  <si>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</si>
  <si>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</si>
  <si>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</si>
  <si>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</si>
  <si>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</si>
  <si>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</si>
  <si>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</si>
  <si>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</si>
  <si>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</si>
  <si>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</si>
  <si>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</si>
  <si>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</si>
  <si>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</si>
  <si>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</si>
  <si>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</si>
  <si>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</si>
  <si>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</si>
  <si>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</si>
  <si>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</si>
  <si>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</si>
  <si>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</si>
  <si>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</si>
  <si>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</si>
  <si>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</si>
  <si>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</si>
  <si>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</si>
  <si>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</si>
  <si>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</si>
  <si>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</si>
  <si>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</si>
  <si>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</si>
  <si>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</si>
  <si>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</si>
  <si>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</si>
  <si>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</si>
  <si>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</si>
  <si>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</si>
  <si>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</si>
  <si>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</si>
  <si>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</si>
  <si>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</si>
  <si>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</si>
  <si>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</si>
  <si>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</si>
  <si>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</si>
  <si>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</si>
  <si>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</si>
  <si>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</si>
  <si>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</si>
  <si>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</si>
  <si>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</si>
  <si>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</si>
  <si>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</si>
  <si>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</si>
  <si>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</si>
  <si>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</si>
  <si>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</si>
  <si>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</si>
  <si>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</si>
  <si>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</si>
  <si>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</si>
  <si>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</si>
  <si>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</si>
  <si>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</si>
  <si>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</si>
  <si>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</si>
  <si>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</si>
  <si>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</si>
  <si>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</si>
  <si>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</si>
  <si>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</si>
  <si>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</si>
  <si>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</si>
  <si>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</si>
  <si>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</si>
  <si>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</si>
  <si>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</si>
  <si>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</si>
  <si>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</si>
  <si>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</si>
  <si>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</si>
  <si>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</si>
  <si>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</si>
  <si>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</si>
  <si>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</si>
  <si>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</si>
  <si>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</si>
  <si>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</si>
  <si>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</si>
  <si>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</si>
  <si>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</si>
  <si>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</si>
  <si>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</si>
  <si>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</si>
  <si>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</si>
  <si>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</si>
  <si>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</si>
  <si>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</si>
  <si>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</si>
  <si>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</si>
  <si>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</si>
  <si>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</si>
  <si>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</si>
  <si>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</si>
  <si>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</si>
  <si>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</si>
  <si>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</si>
  <si>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</si>
  <si>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</si>
  <si>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</si>
  <si>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</si>
  <si>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</si>
  <si>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</si>
  <si>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</si>
  <si>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</si>
  <si>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</si>
  <si>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</si>
  <si>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</si>
  <si>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</si>
  <si>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</si>
  <si>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</si>
  <si>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</si>
  <si>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</si>
  <si>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</si>
  <si>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</si>
  <si>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</si>
  <si>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</si>
  <si>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</si>
  <si>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</si>
  <si>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</si>
  <si>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</si>
  <si>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</si>
  <si>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</si>
  <si>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</si>
  <si>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</si>
  <si>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</si>
  <si>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</si>
  <si>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</si>
  <si>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</si>
  <si>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</si>
  <si>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</si>
  <si>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</si>
  <si>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</si>
  <si>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</si>
  <si>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</si>
  <si>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</si>
  <si>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</si>
  <si>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</si>
  <si>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</si>
  <si>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</si>
  <si>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</si>
  <si>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</si>
  <si>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</si>
  <si>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</si>
  <si>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</si>
  <si>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</si>
  <si>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</si>
  <si>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</si>
  <si>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</si>
  <si>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</si>
  <si>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</si>
  <si>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</si>
  <si>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</si>
  <si>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</si>
  <si>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</si>
  <si>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</si>
  <si>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</si>
  <si>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</si>
  <si>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</si>
  <si>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</si>
  <si>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</si>
  <si>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</si>
  <si>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</si>
  <si>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</si>
  <si>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</si>
  <si>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</si>
  <si>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</si>
  <si>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</si>
  <si>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</si>
  <si>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</si>
  <si>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</si>
  <si>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</si>
  <si>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</si>
  <si>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</si>
  <si>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</si>
  <si>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</si>
  <si>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</si>
  <si>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</si>
  <si>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</si>
  <si>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</si>
  <si>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</si>
  <si>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</si>
  <si>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</si>
  <si>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</si>
  <si>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</si>
  <si>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</si>
  <si>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</si>
  <si>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</si>
  <si>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</si>
  <si>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</si>
  <si>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</si>
  <si>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</si>
  <si>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</si>
  <si>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</si>
  <si>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</si>
  <si>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</si>
  <si>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</si>
  <si>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</si>
  <si>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</si>
  <si>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</si>
  <si>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</si>
  <si>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</si>
  <si>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</si>
  <si>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</si>
  <si>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</si>
  <si>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</si>
  <si>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</si>
  <si>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</si>
  <si>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</si>
  <si>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</si>
  <si>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</si>
  <si>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</si>
  <si>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</si>
  <si>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</si>
  <si>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</si>
  <si>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</si>
  <si>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</si>
  <si>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</si>
  <si>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</si>
  <si>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</si>
  <si>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</si>
  <si>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</si>
  <si>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</si>
  <si>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</si>
  <si>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</si>
  <si>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</si>
  <si>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</si>
  <si>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</si>
  <si>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</si>
  <si>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</si>
  <si>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</si>
  <si>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</si>
  <si>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</si>
  <si>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</si>
  <si>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</si>
  <si>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</si>
  <si>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</si>
  <si>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</si>
  <si>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</si>
  <si>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</si>
  <si>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</si>
  <si>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</si>
  <si>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</si>
  <si>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</si>
  <si>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</si>
  <si>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</si>
  <si>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</si>
  <si>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</si>
  <si>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</si>
  <si>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</si>
  <si>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</si>
  <si>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</si>
  <si>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</si>
  <si>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</si>
  <si>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</si>
  <si>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</si>
  <si>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</si>
  <si>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</si>
  <si>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</si>
  <si>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</si>
  <si>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</si>
  <si>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</si>
  <si>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</si>
  <si>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</si>
  <si>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</si>
  <si>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</si>
  <si>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</si>
  <si>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</si>
  <si>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</si>
  <si>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</si>
  <si>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</si>
  <si>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</si>
  <si>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</si>
  <si>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</si>
  <si>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</si>
  <si>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</si>
  <si>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</si>
  <si>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</si>
  <si>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</si>
  <si>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</si>
  <si>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</si>
  <si>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</si>
  <si>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</si>
  <si>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</si>
  <si>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</si>
  <si>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</si>
  <si>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</si>
  <si>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</si>
  <si>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</si>
  <si>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</si>
  <si>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</si>
  <si>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</si>
  <si>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</si>
  <si>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</si>
  <si>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</si>
  <si>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</si>
  <si>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</si>
  <si>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</si>
  <si>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</si>
  <si>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</si>
  <si>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</si>
  <si>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</si>
  <si>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</si>
  <si>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</si>
  <si>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</si>
  <si>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</si>
  <si>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</si>
  <si>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</si>
  <si>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</si>
  <si>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</si>
  <si>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</si>
  <si>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</si>
  <si>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</si>
  <si>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</si>
  <si>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</si>
  <si>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</si>
  <si>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</si>
  <si>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</si>
  <si>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</si>
  <si>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</si>
  <si>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</si>
  <si>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</si>
  <si>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</si>
  <si>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</si>
  <si>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</si>
  <si>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</si>
  <si>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</si>
  <si>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</si>
  <si>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</si>
  <si>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</si>
  <si>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</si>
  <si>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</si>
  <si>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</si>
  <si>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</si>
  <si>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</si>
  <si>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</si>
  <si>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</si>
  <si>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</si>
  <si>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</si>
  <si>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</si>
  <si>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</si>
  <si>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</si>
  <si>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</si>
  <si>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</si>
  <si>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</si>
  <si>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</si>
  <si>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</si>
  <si>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</si>
  <si>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</si>
  <si>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</si>
  <si>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</si>
  <si>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</si>
  <si>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</si>
  <si>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</si>
  <si>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</si>
  <si>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</si>
  <si>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</si>
  <si>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</si>
  <si>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</si>
  <si>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</si>
  <si>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</si>
  <si>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</si>
  <si>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</si>
  <si>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</si>
  <si>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</si>
  <si>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</si>
  <si>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</si>
  <si>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</si>
  <si>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</si>
  <si>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</si>
  <si>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</si>
  <si>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</si>
  <si>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</si>
  <si>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</si>
  <si>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</si>
  <si>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</si>
  <si>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</si>
  <si>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</si>
  <si>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</si>
  <si>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</si>
  <si>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</si>
  <si>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</si>
  <si>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</si>
  <si>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</si>
  <si>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</si>
  <si>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</si>
  <si>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</si>
  <si>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</si>
  <si>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</si>
  <si>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</si>
  <si>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</si>
  <si>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</si>
  <si>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</si>
  <si>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</si>
  <si>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</si>
  <si>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</si>
  <si>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</si>
  <si>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</si>
  <si>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</si>
  <si>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</si>
  <si>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</si>
  <si>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</si>
  <si>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</si>
  <si>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</si>
  <si>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</si>
  <si>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</si>
  <si>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</si>
  <si>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</si>
  <si>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</si>
  <si>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</si>
  <si>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</si>
  <si>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</si>
  <si>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</si>
  <si>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</si>
  <si>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</si>
  <si>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</si>
  <si>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</si>
  <si>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</si>
  <si>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</si>
  <si>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</si>
  <si>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</si>
  <si>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</si>
  <si>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</si>
  <si>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</si>
  <si>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</si>
  <si>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</si>
  <si>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</si>
  <si>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</si>
  <si>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</si>
  <si>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</si>
  <si>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</si>
  <si>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</si>
  <si>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</si>
  <si>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</si>
  <si>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</si>
  <si>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</si>
  <si>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</si>
  <si>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</si>
  <si>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</si>
  <si>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</si>
  <si>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</si>
  <si>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</si>
  <si>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</si>
  <si>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</si>
  <si>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</si>
  <si>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</si>
  <si>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</si>
  <si>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</si>
  <si>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</si>
  <si>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</si>
  <si>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</si>
  <si>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</si>
  <si>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</si>
  <si>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</si>
  <si>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</si>
  <si>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</si>
  <si>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</si>
  <si>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</si>
  <si>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</si>
  <si>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</si>
  <si>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</si>
  <si>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</si>
  <si>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</si>
  <si>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</si>
  <si>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</si>
  <si>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</si>
  <si>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</si>
  <si>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</si>
  <si>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</si>
  <si>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</si>
  <si>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</si>
  <si>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</si>
  <si>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</si>
  <si>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</si>
  <si>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</si>
  <si>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</si>
  <si>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</si>
  <si>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</si>
  <si>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</si>
  <si>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</si>
  <si>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</si>
  <si>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</si>
  <si>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</si>
  <si>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</si>
  <si>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</si>
  <si>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</si>
  <si>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</si>
  <si>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</si>
  <si>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</si>
  <si>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</si>
  <si>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</si>
  <si>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</si>
  <si>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</si>
  <si>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</si>
  <si>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</si>
  <si>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</si>
  <si>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</si>
  <si>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</si>
  <si>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</si>
  <si>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</si>
  <si>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</si>
  <si>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</si>
  <si>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</si>
  <si>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</si>
  <si>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</si>
  <si>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</si>
  <si>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</si>
  <si>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</si>
  <si>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</si>
  <si>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</si>
  <si>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</si>
  <si>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</si>
  <si>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</si>
  <si>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</si>
  <si>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</si>
  <si>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</si>
  <si>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</si>
  <si>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</si>
  <si>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</si>
  <si>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</si>
  <si>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</si>
  <si>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</si>
  <si>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</si>
  <si>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</si>
  <si>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</si>
  <si>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</si>
  <si>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</si>
  <si>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</si>
  <si>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</si>
  <si>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</si>
  <si>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</si>
  <si>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</si>
  <si>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</si>
  <si>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</si>
  <si>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</si>
  <si>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</si>
  <si>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</si>
  <si>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</si>
  <si>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</si>
  <si>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</si>
  <si>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</si>
  <si>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</si>
  <si>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</si>
  <si>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</si>
  <si>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</si>
  <si>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</si>
  <si>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</si>
  <si>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</si>
  <si>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</si>
  <si>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</si>
  <si>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</si>
  <si>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</si>
  <si>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</si>
  <si>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</si>
  <si>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</si>
  <si>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</si>
  <si>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</si>
  <si>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</si>
  <si>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</si>
  <si>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</si>
  <si>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</si>
  <si>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</si>
  <si>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</si>
  <si>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</si>
  <si>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</si>
  <si>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</si>
  <si>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</si>
  <si>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</si>
  <si>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</si>
  <si>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</si>
  <si>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</si>
  <si>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</si>
  <si>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</si>
  <si>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</si>
  <si>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</si>
  <si>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</si>
  <si>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</si>
  <si>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</si>
  <si>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</si>
  <si>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</si>
  <si>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</si>
  <si>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</si>
  <si>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</si>
  <si>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</si>
  <si>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</si>
  <si>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</si>
  <si>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</si>
  <si>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</si>
  <si>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</si>
  <si>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</si>
  <si>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</si>
  <si>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</si>
  <si>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</si>
  <si>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</si>
  <si>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</si>
  <si>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</si>
  <si>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</si>
  <si>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</si>
  <si>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</si>
  <si>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</si>
  <si>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</si>
  <si>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</si>
  <si>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</si>
  <si>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</si>
  <si>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</si>
  <si>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</si>
  <si>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</si>
  <si>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</si>
  <si>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</si>
  <si>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</si>
  <si>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</si>
  <si>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</si>
  <si>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</si>
  <si>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</si>
  <si>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</si>
  <si>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</si>
  <si>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</si>
  <si>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</si>
  <si>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</si>
  <si>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</si>
  <si>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</si>
  <si>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</si>
  <si>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</si>
  <si>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</si>
  <si>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</si>
  <si>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</si>
  <si>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</si>
  <si>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</si>
  <si>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</si>
  <si>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</si>
  <si>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</si>
  <si>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</si>
  <si>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</si>
  <si>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</si>
  <si>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</si>
  <si>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</si>
  <si>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</si>
  <si>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</si>
  <si>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</si>
  <si>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</si>
  <si>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</si>
  <si>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</si>
  <si>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</si>
  <si>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</si>
  <si>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</si>
  <si>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</si>
  <si>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</si>
  <si>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</si>
  <si>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</si>
  <si>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</si>
  <si>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</si>
  <si>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</si>
  <si>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</si>
  <si>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</si>
  <si>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</si>
  <si>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</si>
  <si>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</si>
  <si>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</si>
  <si>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</si>
  <si>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</si>
  <si>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</si>
  <si>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</si>
  <si>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</si>
  <si>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</si>
  <si>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</si>
  <si>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</si>
  <si>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</si>
  <si>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</si>
  <si>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</si>
  <si>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</si>
  <si>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</si>
  <si>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</si>
  <si>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</si>
  <si>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</si>
  <si>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</si>
  <si>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</si>
  <si>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</si>
  <si>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</si>
  <si>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</si>
  <si>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</si>
  <si>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</si>
  <si>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</si>
  <si>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</si>
  <si>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</si>
  <si>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</si>
  <si>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</si>
  <si>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</si>
  <si>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</si>
  <si>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</si>
  <si>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</si>
  <si>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</si>
  <si>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</si>
  <si>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</si>
  <si>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</si>
  <si>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</si>
  <si>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</si>
  <si>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</si>
  <si>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</si>
  <si>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</si>
  <si>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</si>
  <si>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</si>
  <si>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</si>
  <si>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</si>
  <si>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</si>
  <si>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</si>
  <si>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</si>
  <si>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</si>
  <si>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</si>
  <si>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</si>
  <si>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</si>
  <si>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</si>
  <si>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</si>
  <si>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</si>
  <si>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</si>
  <si>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</si>
  <si>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</si>
  <si>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</si>
  <si>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</si>
  <si>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</si>
  <si>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</si>
  <si>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</si>
  <si>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</si>
  <si>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</si>
  <si>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</si>
  <si>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</si>
  <si>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</si>
  <si>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</si>
  <si>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</si>
  <si>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</si>
  <si>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</si>
  <si>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</si>
  <si>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</si>
  <si>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</si>
  <si>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</si>
  <si>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</si>
  <si>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</si>
  <si>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</si>
  <si>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</si>
  <si>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</si>
  <si>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</si>
  <si>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</si>
  <si>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</si>
  <si>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</si>
  <si>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</si>
  <si>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</si>
  <si>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</si>
  <si>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</si>
  <si>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</si>
  <si>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</si>
  <si>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</si>
  <si>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</si>
  <si>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</si>
  <si>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</si>
  <si>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</si>
  <si>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</si>
  <si>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</si>
  <si>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</si>
  <si>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</si>
  <si>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</si>
  <si>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</si>
  <si>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</si>
  <si>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</si>
  <si>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</si>
  <si>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</si>
  <si>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</si>
  <si>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</si>
  <si>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</si>
  <si>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</si>
  <si>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</si>
  <si>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</si>
  <si>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</si>
  <si>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</si>
  <si>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</si>
  <si>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</si>
  <si>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</si>
  <si>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</si>
  <si>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</si>
  <si>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</si>
  <si>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</si>
  <si>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</si>
  <si>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</si>
  <si>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</si>
  <si>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</si>
  <si>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</si>
  <si>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</si>
  <si>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</si>
  <si>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</si>
  <si>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</si>
  <si>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</si>
  <si>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</si>
  <si>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</si>
  <si>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</si>
  <si>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</si>
  <si>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</si>
  <si>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</si>
  <si>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</si>
  <si>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</si>
  <si>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</si>
  <si>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</si>
  <si>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</si>
  <si>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</si>
  <si>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</si>
  <si>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</si>
  <si>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</si>
  <si>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</si>
  <si>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</si>
  <si>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</si>
  <si>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</si>
  <si>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</si>
  <si>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</si>
  <si>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</si>
  <si>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</si>
  <si>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</si>
  <si>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</si>
  <si>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</si>
  <si>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</si>
  <si>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</si>
  <si>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</si>
  <si>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</si>
  <si>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</si>
  <si>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</si>
  <si>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</si>
  <si>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</si>
  <si>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</si>
  <si>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</si>
  <si>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</si>
  <si>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</si>
  <si>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</si>
  <si>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</si>
  <si>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</si>
  <si>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</si>
  <si>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</si>
  <si>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</si>
  <si>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</si>
  <si>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</si>
  <si>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</si>
  <si>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</si>
  <si>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</si>
  <si>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</si>
  <si>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</si>
  <si>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</si>
  <si>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</si>
  <si>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</si>
  <si>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</si>
  <si>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</si>
  <si>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</si>
  <si>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</si>
  <si>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</si>
  <si>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</si>
  <si>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</si>
  <si>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</si>
  <si>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</si>
  <si>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</si>
  <si>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</si>
  <si>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</si>
  <si>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</si>
  <si>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</si>
  <si>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</si>
  <si>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</si>
  <si>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</si>
  <si>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</si>
  <si>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</si>
  <si>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</si>
  <si>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</si>
  <si>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</si>
  <si>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</si>
  <si>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</si>
  <si>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</si>
  <si>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</si>
  <si>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</si>
  <si>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</si>
  <si>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</si>
  <si>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</si>
  <si>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</si>
  <si>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</si>
  <si>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</si>
  <si>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</si>
  <si>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</si>
  <si>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</si>
  <si>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</si>
  <si>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</si>
  <si>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</si>
  <si>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</si>
  <si>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</si>
  <si>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</si>
  <si>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</si>
  <si>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</si>
  <si>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</si>
  <si>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</si>
  <si>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</si>
  <si>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</si>
  <si>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</si>
  <si>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</si>
  <si>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</si>
  <si>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</si>
  <si>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</si>
  <si>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</si>
  <si>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</si>
  <si>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</si>
  <si>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</si>
  <si>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</si>
  <si>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</si>
  <si>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</si>
  <si>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</si>
  <si>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</si>
  <si>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</si>
  <si>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</si>
  <si>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</si>
  <si>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</si>
  <si>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</si>
  <si>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</si>
  <si>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</si>
  <si>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</si>
  <si>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</si>
  <si>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</si>
  <si>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</si>
  <si>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</si>
  <si>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</si>
  <si>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</si>
  <si>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</si>
  <si>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</si>
  <si>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</si>
  <si>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</si>
  <si>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</si>
  <si>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</si>
  <si>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</si>
  <si>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</si>
  <si>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</si>
  <si>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</si>
  <si>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</si>
  <si>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</si>
  <si>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</si>
  <si>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</si>
  <si>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</si>
  <si>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</si>
  <si>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</si>
  <si>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</si>
  <si>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</si>
  <si>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</si>
  <si>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</si>
  <si>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</si>
  <si>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</si>
  <si>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</si>
  <si>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</si>
  <si>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</si>
  <si>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</si>
  <si>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</si>
  <si>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</si>
  <si>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</si>
  <si>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</si>
  <si>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</si>
  <si>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</si>
  <si>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</si>
  <si>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</si>
  <si>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</si>
  <si>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</si>
  <si>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</si>
  <si>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</si>
  <si>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</si>
  <si>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</si>
  <si>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</si>
  <si>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</si>
  <si>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</si>
  <si>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</si>
  <si>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</si>
  <si>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</si>
  <si>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</si>
  <si>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</si>
  <si>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</si>
  <si>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</si>
  <si>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</si>
  <si>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</si>
  <si>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</si>
  <si>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</si>
  <si>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</si>
  <si>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</si>
  <si>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</si>
  <si>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</si>
  <si>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</si>
  <si>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</si>
  <si>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</si>
  <si>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</si>
  <si>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</si>
  <si>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</si>
  <si>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</si>
  <si>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</si>
  <si>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</si>
  <si>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</si>
  <si>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</si>
  <si>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</si>
  <si>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</si>
  <si>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</si>
  <si>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</si>
  <si>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</si>
  <si>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</si>
  <si>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</si>
  <si>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</si>
  <si>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</si>
  <si>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</si>
  <si>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</si>
  <si>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</si>
  <si>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</si>
  <si>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</si>
  <si>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</si>
  <si>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</si>
  <si>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</si>
  <si>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</si>
  <si>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</si>
  <si>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</si>
  <si>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</si>
  <si>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</si>
  <si>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</si>
  <si>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</si>
  <si>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</si>
  <si>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</si>
  <si>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</si>
  <si>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</si>
  <si>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</si>
  <si>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</si>
  <si>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</si>
  <si>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</si>
  <si>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</si>
  <si>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</si>
  <si>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</si>
  <si>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</si>
  <si>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</si>
  <si>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</si>
  <si>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</si>
  <si>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</si>
  <si>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</si>
  <si>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</si>
  <si>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</si>
  <si>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</si>
  <si>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</si>
  <si>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</si>
  <si>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</si>
  <si>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</si>
  <si>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</si>
  <si>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</si>
  <si>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</si>
  <si>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</si>
  <si>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</si>
  <si>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</si>
  <si>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</si>
  <si>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</si>
  <si>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</si>
  <si>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</si>
  <si>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</si>
  <si>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</si>
  <si>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</si>
  <si>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</si>
  <si>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</si>
  <si>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</si>
  <si>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</si>
  <si>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</si>
  <si>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</si>
  <si>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</si>
  <si>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</si>
  <si>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</si>
  <si>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</si>
  <si>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</si>
  <si>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</si>
  <si>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</si>
  <si>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</si>
  <si>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</si>
  <si>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</si>
  <si>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</si>
  <si>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</si>
  <si>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</si>
  <si>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</si>
  <si>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</si>
  <si>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</si>
  <si>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</si>
  <si>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</si>
  <si>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</si>
  <si>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</si>
  <si>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</si>
  <si>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</si>
  <si>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</si>
  <si>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</si>
  <si>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</si>
  <si>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</si>
  <si>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</si>
  <si>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</si>
  <si>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</si>
  <si>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</si>
  <si>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</si>
  <si>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</si>
  <si>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</si>
  <si>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</si>
  <si>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</si>
  <si>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</si>
  <si>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</si>
  <si>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</si>
  <si>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</si>
  <si>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</si>
  <si>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</si>
  <si>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</si>
  <si>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</si>
  <si>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</si>
  <si>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</si>
  <si>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</si>
  <si>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</si>
  <si>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</si>
  <si>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</si>
  <si>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</si>
  <si>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</si>
  <si>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</si>
  <si>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</si>
  <si>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</si>
  <si>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</si>
  <si>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</si>
  <si>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</si>
  <si>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</si>
  <si>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</si>
  <si>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</si>
  <si>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</si>
  <si>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</si>
  <si>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</si>
  <si>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</si>
  <si>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</si>
  <si>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</si>
  <si>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</si>
  <si>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</si>
  <si>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</si>
  <si>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</si>
  <si>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</si>
  <si>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</si>
  <si>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</si>
  <si>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</si>
  <si>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</si>
  <si>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</si>
  <si>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</si>
  <si>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</si>
  <si>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</si>
  <si>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</si>
  <si>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</si>
  <si>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</si>
  <si>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</si>
  <si>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</si>
  <si>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</si>
  <si>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</si>
  <si>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</si>
  <si>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</si>
  <si>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</si>
  <si>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</si>
  <si>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</si>
  <si>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</si>
  <si>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</si>
  <si>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</si>
  <si>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</si>
  <si>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</si>
  <si>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</si>
  <si>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</si>
  <si>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</si>
  <si>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</si>
  <si>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</si>
  <si>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</si>
  <si>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</si>
  <si>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</si>
  <si>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</si>
  <si>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</si>
  <si>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</si>
  <si>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</si>
  <si>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</si>
  <si>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</si>
  <si>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</si>
  <si>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</si>
  <si>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</si>
  <si>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</si>
  <si>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</si>
  <si>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</si>
  <si>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</si>
  <si>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</si>
  <si>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</si>
  <si>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</si>
  <si>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</si>
  <si>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</si>
  <si>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</si>
  <si>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</si>
  <si>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</si>
  <si>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</si>
  <si>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</si>
  <si>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</si>
  <si>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</si>
  <si>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</si>
  <si>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</si>
  <si>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</si>
  <si>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</si>
  <si>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</si>
  <si>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</si>
  <si>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</si>
  <si>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</si>
  <si>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</si>
  <si>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</si>
  <si>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</si>
  <si>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</si>
  <si>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</si>
  <si>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</si>
  <si>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</si>
  <si>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</si>
  <si>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</si>
  <si>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</si>
  <si>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</si>
  <si>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</si>
  <si>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</si>
  <si>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</si>
  <si>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</si>
  <si>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</si>
  <si>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</si>
  <si>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</si>
  <si>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</si>
  <si>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</si>
  <si>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</si>
  <si>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</si>
  <si>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</si>
  <si>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</si>
  <si>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</si>
  <si>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</si>
  <si>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</si>
  <si>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</si>
  <si>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</si>
  <si>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</si>
  <si>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</si>
  <si>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</si>
  <si>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</si>
  <si>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</si>
  <si>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</si>
  <si>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</si>
  <si>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</si>
  <si>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</si>
  <si>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</si>
  <si>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</si>
  <si>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</si>
  <si>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</si>
  <si>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</si>
  <si>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</si>
  <si>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</si>
  <si>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</si>
  <si>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</si>
  <si>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</si>
  <si>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</si>
  <si>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</si>
  <si>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</si>
  <si>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</si>
  <si>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</si>
  <si>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</si>
  <si>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</si>
  <si>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</si>
  <si>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</si>
  <si>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</si>
  <si>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</si>
  <si>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</si>
  <si>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</si>
  <si>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</si>
  <si>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</si>
  <si>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</si>
  <si>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</si>
  <si>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</si>
  <si>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</si>
  <si>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</si>
  <si>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</si>
  <si>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</si>
  <si>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</si>
  <si>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</si>
  <si>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</si>
  <si>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</si>
  <si>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</si>
  <si>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</si>
  <si>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</si>
  <si>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</si>
  <si>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</si>
  <si>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</si>
  <si>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</si>
  <si>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</si>
  <si>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</si>
  <si>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</si>
  <si>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</si>
  <si>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</si>
  <si>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</si>
  <si>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</si>
  <si>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</si>
  <si>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</si>
  <si>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</si>
  <si>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</si>
  <si>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</si>
  <si>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</si>
  <si>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</si>
  <si>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</si>
  <si>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</si>
  <si>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</si>
  <si>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</si>
  <si>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</si>
  <si>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</si>
  <si>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</si>
  <si>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</si>
  <si>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</si>
  <si>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</si>
  <si>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</si>
  <si>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</si>
  <si>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</si>
  <si>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</si>
  <si>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</si>
  <si>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</si>
  <si>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</si>
  <si>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</si>
  <si>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</si>
  <si>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</si>
  <si>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</si>
  <si>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</si>
  <si>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</si>
  <si>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</si>
  <si>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</si>
  <si>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</si>
  <si>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</si>
  <si>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</si>
  <si>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</si>
  <si>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</si>
  <si>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</si>
  <si>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</si>
  <si>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</si>
  <si>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</si>
  <si>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</si>
  <si>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</si>
  <si>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</si>
  <si>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</si>
  <si>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</si>
  <si>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</si>
  <si>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</si>
  <si>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</si>
  <si>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</si>
  <si>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</si>
  <si>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</si>
  <si>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</si>
  <si>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</si>
  <si>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</si>
  <si>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</si>
  <si>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</si>
  <si>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</si>
  <si>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</si>
  <si>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</si>
  <si>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</si>
  <si>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</si>
  <si>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</si>
  <si>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</si>
  <si>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</si>
  <si>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</si>
  <si>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</si>
  <si>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</si>
  <si>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</si>
  <si>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</si>
  <si>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</si>
  <si>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</si>
  <si>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</si>
  <si>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</si>
  <si>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</si>
  <si>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</si>
  <si>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</si>
  <si>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</si>
  <si>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</si>
  <si>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</si>
  <si>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</si>
  <si>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</si>
  <si>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</si>
  <si>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</si>
  <si>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</si>
  <si>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</si>
  <si>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</si>
  <si>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</si>
  <si>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</si>
  <si>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</si>
  <si>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</si>
  <si>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</si>
  <si>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</si>
  <si>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</si>
  <si>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</si>
  <si>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</si>
  <si>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</si>
  <si>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</si>
  <si>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</si>
  <si>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</si>
  <si>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</si>
  <si>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</si>
  <si>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</si>
  <si>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</si>
  <si>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</si>
  <si>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</si>
  <si>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</si>
  <si>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</si>
  <si>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</si>
  <si>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</si>
  <si>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</si>
  <si>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</si>
  <si>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</si>
  <si>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</si>
  <si>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</si>
  <si>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</si>
  <si>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</si>
  <si>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</si>
  <si>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</si>
  <si>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</si>
  <si>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</si>
  <si>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</si>
  <si>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</si>
  <si>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</si>
  <si>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</si>
  <si>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</si>
  <si>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</si>
  <si>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</si>
  <si>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</si>
  <si>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</si>
  <si>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</si>
  <si>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</si>
  <si>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</si>
  <si>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</si>
  <si>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</si>
  <si>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</si>
  <si>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</si>
  <si>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</si>
  <si>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</si>
  <si>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</si>
  <si>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</si>
  <si>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</si>
  <si>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</si>
  <si>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</si>
  <si>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</si>
  <si>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</si>
  <si>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</si>
  <si>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</si>
  <si>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</si>
  <si>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</si>
  <si>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</si>
  <si>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</si>
  <si>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</si>
  <si>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</si>
  <si>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</si>
  <si>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</si>
  <si>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</si>
  <si>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</si>
  <si>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</si>
  <si>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</si>
  <si>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</si>
  <si>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</si>
  <si>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</si>
  <si>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</si>
  <si>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</si>
  <si>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</si>
  <si>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</si>
  <si>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</si>
  <si>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</si>
  <si>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</si>
  <si>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</si>
  <si>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</si>
  <si>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</si>
  <si>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</si>
  <si>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</si>
  <si>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</si>
  <si>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</si>
  <si>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</si>
  <si>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</si>
  <si>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</si>
  <si>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</si>
  <si>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</si>
  <si>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</si>
  <si>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</si>
  <si>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</si>
  <si>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</si>
  <si>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</si>
  <si>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</si>
  <si>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</si>
  <si>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</si>
  <si>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</si>
  <si>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</si>
  <si>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</si>
  <si>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</si>
  <si>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</si>
  <si>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</si>
  <si>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</si>
  <si>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</si>
  <si>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</si>
  <si>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</si>
  <si>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</si>
  <si>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</si>
  <si>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</si>
  <si>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</si>
  <si>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</si>
  <si>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</si>
  <si>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</si>
  <si>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</si>
  <si>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</si>
  <si>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</si>
  <si>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</si>
  <si>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</si>
  <si>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</si>
  <si>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</si>
  <si>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</si>
  <si>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</si>
  <si>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</si>
  <si>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</si>
  <si>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</si>
  <si>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</si>
  <si>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</si>
  <si>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</si>
  <si>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</si>
  <si>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</si>
  <si>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</si>
  <si>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</si>
  <si>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</si>
  <si>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</si>
  <si>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</si>
  <si>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</si>
  <si>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</si>
  <si>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</si>
  <si>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</si>
  <si>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</si>
  <si>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</si>
  <si>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</si>
  <si>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</si>
  <si>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</si>
  <si>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</si>
  <si>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</si>
  <si>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</si>
  <si>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</si>
  <si>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</si>
  <si>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</si>
  <si>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</si>
  <si>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</si>
  <si>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</si>
  <si>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</si>
  <si>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</si>
  <si>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</si>
  <si>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</si>
  <si>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</si>
  <si>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</si>
  <si>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</si>
  <si>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</si>
  <si>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</si>
  <si>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</si>
  <si>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</si>
  <si>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</si>
  <si>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</si>
  <si>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</si>
  <si>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</si>
  <si>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</si>
  <si>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</si>
  <si>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</si>
  <si>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</si>
  <si>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</si>
  <si>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</si>
  <si>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</si>
  <si>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</si>
  <si>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</si>
  <si>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</si>
  <si>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</si>
  <si>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</si>
  <si>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</si>
  <si>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</si>
  <si>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</si>
  <si>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</si>
  <si>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</si>
  <si>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</si>
  <si>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</si>
  <si>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</si>
  <si>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</si>
  <si>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</si>
  <si>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</si>
  <si>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</si>
  <si>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</si>
  <si>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</si>
  <si>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</si>
  <si>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</si>
  <si>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</si>
  <si>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</si>
  <si>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</si>
  <si>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</si>
  <si>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</si>
  <si>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</si>
  <si>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</si>
  <si>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</si>
  <si>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</si>
  <si>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</si>
  <si>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</si>
  <si>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</si>
  <si>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</si>
  <si>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</si>
  <si>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</si>
  <si>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</si>
  <si>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</si>
  <si>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</si>
  <si>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</si>
  <si>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</si>
  <si>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</si>
  <si>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</si>
  <si>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</si>
  <si>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</si>
  <si>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</si>
  <si>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</si>
  <si>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</si>
  <si>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</si>
  <si>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</si>
  <si>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</si>
  <si>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</si>
  <si>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</si>
  <si>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</si>
  <si>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</si>
  <si>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</si>
  <si>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</si>
  <si>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</si>
  <si>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</si>
  <si>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</si>
  <si>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</si>
  <si>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</si>
  <si>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</si>
  <si>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</si>
  <si>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</si>
  <si>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</si>
  <si>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</si>
  <si>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</si>
  <si>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</si>
  <si>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</si>
  <si>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</si>
  <si>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</si>
  <si>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</si>
  <si>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</si>
  <si>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</si>
  <si>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</si>
  <si>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</si>
  <si>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</si>
  <si>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</si>
  <si>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</si>
  <si>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</si>
  <si>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</si>
  <si>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</si>
  <si>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</si>
  <si>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</si>
  <si>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</si>
  <si>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</si>
  <si>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</si>
  <si>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</si>
  <si>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</si>
  <si>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</si>
  <si>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</si>
  <si>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</si>
  <si>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</si>
  <si>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</si>
  <si>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</si>
  <si>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</si>
  <si>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</si>
  <si>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</si>
  <si>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</si>
  <si>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</si>
  <si>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</si>
  <si>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</si>
  <si>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</si>
  <si>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</si>
  <si>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</si>
  <si>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</si>
  <si>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</si>
  <si>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</si>
  <si>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</si>
  <si>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</si>
  <si>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</si>
  <si>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</si>
  <si>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</si>
  <si>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</si>
  <si>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</si>
  <si>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</si>
  <si>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</si>
  <si>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</si>
  <si>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</si>
  <si>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</si>
  <si>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</si>
  <si>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</si>
  <si>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</si>
  <si>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</si>
  <si>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</si>
  <si>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</si>
  <si>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</si>
  <si>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</si>
  <si>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</si>
  <si>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</si>
  <si>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</si>
  <si>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</si>
  <si>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</si>
  <si>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</si>
  <si>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</si>
  <si>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</si>
  <si>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</si>
  <si>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</si>
  <si>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</si>
  <si>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</si>
  <si>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</si>
  <si>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</si>
  <si>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</si>
  <si>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</si>
  <si>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</si>
  <si>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</si>
  <si>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</si>
  <si>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</si>
  <si>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</si>
  <si>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</si>
  <si>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</si>
  <si>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</si>
  <si>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</si>
  <si>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</si>
  <si>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</si>
  <si>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</si>
  <si>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</si>
  <si>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</si>
  <si>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</si>
  <si>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</si>
  <si>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</si>
  <si>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</si>
  <si>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</si>
  <si>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</si>
  <si>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</si>
  <si>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</si>
  <si>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</si>
  <si>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</si>
  <si>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</si>
  <si>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</si>
  <si>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</si>
  <si>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</si>
  <si>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</si>
  <si>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</si>
  <si>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</si>
  <si>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</si>
  <si>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</si>
  <si>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</si>
  <si>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</si>
  <si>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</si>
  <si>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</si>
  <si>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</si>
  <si>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</si>
  <si>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</si>
  <si>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</si>
  <si>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</si>
  <si>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</si>
  <si>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</si>
  <si>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</si>
  <si>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</si>
  <si>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</si>
  <si>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</si>
  <si>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</si>
  <si>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</si>
  <si>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</si>
  <si>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</si>
  <si>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</si>
  <si>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</si>
  <si>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</si>
  <si>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</si>
  <si>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</si>
  <si>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</si>
  <si>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</si>
  <si>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</si>
  <si>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</si>
  <si>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</si>
  <si>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</si>
  <si>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</si>
  <si>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</si>
  <si>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</si>
  <si>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</si>
  <si>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</si>
  <si>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</si>
  <si>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</si>
  <si>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</si>
  <si>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</si>
  <si>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</si>
  <si>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</si>
  <si>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</si>
  <si>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</si>
  <si>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</si>
  <si>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</si>
  <si>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</si>
  <si>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</si>
  <si>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</si>
  <si>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</si>
  <si>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</si>
  <si>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</si>
  <si>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</si>
  <si>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</si>
  <si>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</si>
  <si>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</si>
  <si>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</si>
  <si>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</si>
  <si>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</si>
  <si>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</si>
  <si>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</si>
  <si>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</si>
  <si>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</si>
  <si>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</si>
  <si>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</si>
  <si>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</si>
  <si>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</si>
  <si>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</si>
  <si>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</si>
  <si>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</si>
  <si>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</si>
  <si>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</si>
  <si>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</si>
  <si>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</si>
  <si>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</si>
  <si>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</si>
  <si>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</si>
  <si>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</si>
  <si>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</si>
  <si>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</si>
  <si>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</si>
  <si>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</si>
  <si>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</si>
  <si>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</si>
  <si>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</si>
  <si>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</si>
  <si>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</si>
  <si>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</si>
  <si>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</si>
  <si>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</si>
  <si>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</si>
  <si>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</si>
  <si>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</si>
  <si>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</si>
  <si>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</si>
  <si>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</si>
  <si>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</si>
  <si>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</si>
  <si>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</si>
  <si>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</si>
  <si>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</si>
  <si>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</si>
  <si>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</si>
  <si>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</si>
  <si>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</si>
  <si>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</si>
  <si>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</si>
  <si>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</si>
  <si>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</si>
  <si>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</si>
  <si>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</si>
  <si>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</si>
  <si>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</si>
  <si>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</si>
  <si>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</si>
  <si>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</si>
  <si>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</si>
  <si>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</si>
  <si>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</si>
  <si>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</si>
  <si>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</si>
  <si>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</si>
  <si>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</si>
  <si>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</si>
  <si>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</si>
  <si>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</si>
  <si>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</si>
  <si>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</si>
  <si>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</si>
  <si>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</si>
  <si>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</si>
  <si>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</si>
  <si>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</si>
  <si>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</si>
  <si>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</si>
  <si>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</si>
  <si>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</si>
  <si>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</si>
  <si>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</si>
  <si>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</si>
  <si>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</si>
  <si>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</si>
  <si>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</si>
  <si>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</si>
  <si>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</si>
  <si>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</si>
  <si>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</si>
  <si>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</si>
  <si>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</si>
  <si>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</si>
  <si>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</si>
  <si>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</si>
  <si>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</si>
  <si>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</si>
  <si>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</si>
  <si>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</si>
  <si>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</si>
  <si>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</si>
  <si>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</si>
  <si>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</si>
  <si>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</si>
  <si>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</si>
  <si>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</si>
  <si>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</si>
  <si>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</si>
  <si>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</si>
  <si>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</si>
  <si>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</si>
  <si>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</si>
  <si>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</si>
  <si>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</si>
  <si>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</si>
  <si>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</si>
  <si>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</si>
  <si>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</si>
  <si>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</si>
  <si>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</si>
  <si>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</si>
  <si>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</si>
  <si>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</si>
  <si>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</si>
  <si>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</si>
  <si>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</si>
  <si>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</si>
  <si>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</si>
  <si>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</si>
  <si>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</si>
  <si>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</si>
  <si>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</si>
  <si>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</si>
  <si>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</si>
  <si>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</si>
  <si>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</si>
  <si>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</si>
  <si>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</si>
  <si>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</si>
  <si>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</si>
  <si>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</si>
  <si>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</si>
  <si>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</si>
  <si>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</si>
  <si>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</si>
  <si>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</si>
  <si>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</si>
  <si>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</si>
  <si>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</si>
  <si>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</si>
  <si>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</si>
  <si>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</si>
  <si>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</si>
  <si>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</si>
  <si>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</si>
  <si>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</si>
  <si>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</si>
  <si>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</si>
  <si>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</si>
  <si>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</si>
  <si>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</si>
  <si>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</si>
  <si>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</si>
  <si>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</si>
  <si>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</si>
  <si>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</si>
  <si>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</si>
  <si>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</si>
  <si>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</si>
  <si>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</si>
  <si>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</si>
  <si>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</si>
  <si>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</si>
  <si>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</si>
  <si>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</si>
  <si>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</si>
  <si>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</si>
  <si>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</si>
  <si>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</si>
  <si>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</si>
  <si>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</si>
  <si>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</si>
  <si>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</si>
  <si>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</si>
  <si>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</si>
  <si>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</si>
  <si>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</si>
  <si>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</si>
  <si>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</si>
  <si>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</si>
  <si>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</si>
  <si>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</si>
  <si>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</si>
  <si>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</si>
  <si>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</si>
  <si>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</si>
  <si>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</si>
  <si>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</si>
  <si>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</si>
  <si>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</si>
  <si>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</si>
  <si>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</si>
  <si>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</si>
  <si>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</si>
  <si>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</si>
  <si>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</si>
  <si>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</si>
  <si>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</si>
  <si>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</si>
  <si>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</si>
  <si>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</si>
  <si>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</si>
  <si>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</si>
  <si>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</si>
  <si>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</si>
  <si>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</si>
  <si>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</si>
  <si>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</si>
  <si>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</si>
  <si>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</si>
  <si>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</si>
  <si>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</si>
  <si>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</si>
  <si>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</si>
  <si>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</si>
  <si>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</si>
  <si>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</si>
  <si>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</si>
  <si>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</si>
  <si>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</si>
  <si>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</si>
  <si>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</si>
  <si>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</si>
  <si>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</si>
  <si>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</si>
  <si>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</si>
  <si>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</si>
  <si>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</si>
  <si>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</si>
  <si>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</si>
  <si>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</si>
  <si>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</si>
  <si>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</si>
  <si>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</si>
  <si>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</si>
  <si>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</si>
  <si>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</si>
  <si>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</si>
  <si>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</si>
  <si>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</si>
  <si>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</si>
  <si>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</si>
  <si>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</si>
  <si>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</si>
  <si>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</si>
  <si>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</si>
  <si>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</si>
  <si>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</si>
  <si>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</si>
  <si>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</si>
  <si>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</si>
  <si>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</si>
  <si>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</si>
  <si>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</si>
  <si>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</si>
  <si>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</si>
  <si>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</si>
  <si>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</si>
  <si>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</si>
  <si>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</si>
  <si>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</si>
  <si>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</si>
  <si>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</si>
  <si>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</si>
  <si>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</si>
  <si>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</si>
  <si>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</si>
  <si>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</si>
  <si>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</si>
  <si>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</si>
  <si>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</si>
  <si>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</si>
  <si>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</si>
  <si>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</si>
  <si>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</si>
  <si>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</si>
  <si>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</si>
  <si>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</si>
  <si>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</si>
  <si>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</si>
  <si>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</si>
  <si>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</si>
  <si>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</si>
  <si>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</si>
  <si>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</si>
  <si>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</si>
  <si>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</si>
  <si>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</si>
  <si>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</si>
  <si>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</si>
  <si>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</si>
  <si>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</si>
  <si>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</si>
  <si>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</si>
  <si>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</si>
  <si>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</si>
  <si>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</si>
  <si>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</si>
  <si>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</si>
  <si>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</si>
  <si>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</si>
  <si>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</si>
  <si>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</si>
  <si>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</si>
  <si>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</si>
  <si>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</si>
  <si>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</si>
  <si>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</si>
  <si>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</si>
  <si>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</si>
  <si>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</si>
  <si>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</si>
  <si>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</si>
  <si>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</si>
  <si>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</si>
  <si>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</si>
  <si>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</si>
  <si>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</si>
  <si>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</si>
  <si>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</si>
  <si>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</si>
  <si>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</si>
  <si>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</si>
  <si>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</si>
  <si>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</si>
  <si>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</si>
  <si>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</si>
  <si>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</si>
  <si>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</si>
  <si>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</si>
  <si>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</si>
  <si>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</si>
  <si>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</si>
  <si>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</si>
  <si>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</si>
  <si>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</si>
  <si>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</si>
  <si>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</si>
  <si>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</si>
  <si>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</si>
  <si>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</si>
  <si>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</si>
  <si>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</si>
  <si>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</si>
  <si>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</si>
  <si>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</si>
  <si>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</si>
  <si>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</si>
  <si>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</si>
  <si>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</si>
  <si>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</si>
  <si>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</si>
  <si>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</si>
  <si>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</si>
  <si>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</si>
  <si>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</si>
  <si>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</si>
  <si>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</si>
  <si>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</si>
  <si>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</si>
  <si>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</si>
  <si>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</si>
  <si>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</si>
  <si>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</si>
  <si>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</si>
  <si>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</si>
  <si>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</si>
  <si>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</si>
  <si>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</si>
  <si>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</si>
  <si>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</si>
  <si>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</si>
  <si>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</si>
  <si>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</si>
  <si>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</si>
  <si>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</si>
  <si>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</si>
  <si>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</si>
  <si>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</si>
  <si>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</si>
  <si>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</si>
  <si>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</si>
  <si>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</si>
  <si>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</si>
  <si>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</si>
  <si>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</si>
  <si>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</si>
  <si>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</si>
  <si>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</si>
  <si>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</si>
  <si>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</si>
  <si>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</si>
  <si>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</si>
  <si>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</si>
  <si>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</si>
  <si>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</si>
  <si>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</si>
  <si>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</si>
  <si>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</si>
  <si>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</si>
  <si>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</si>
  <si>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</si>
  <si>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</si>
  <si>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</si>
  <si>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</si>
  <si>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</si>
  <si>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</si>
  <si>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</si>
  <si>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</si>
  <si>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</si>
  <si>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</si>
  <si>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</si>
  <si>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</si>
  <si>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</si>
  <si>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</si>
  <si>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</si>
  <si>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</si>
  <si>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</si>
  <si>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</si>
  <si>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</si>
  <si>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</si>
  <si>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</si>
  <si>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</si>
  <si>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</si>
  <si>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</si>
  <si>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</si>
  <si>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</si>
  <si>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</si>
  <si>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</si>
  <si>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</si>
  <si>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</si>
  <si>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</si>
  <si>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</si>
  <si>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</si>
  <si>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</si>
  <si>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</si>
  <si>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</si>
  <si>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</si>
  <si>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</si>
  <si>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</si>
  <si>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</si>
  <si>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</si>
  <si>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</si>
  <si>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</si>
  <si>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</si>
  <si>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</si>
  <si>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</si>
  <si>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</si>
  <si>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</si>
  <si>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</si>
  <si>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</si>
  <si>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</si>
  <si>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</si>
  <si>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</si>
  <si>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</si>
  <si>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</si>
  <si>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</si>
  <si>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</si>
  <si>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</si>
  <si>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</si>
  <si>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</si>
  <si>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</si>
  <si>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</si>
  <si>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</si>
  <si>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</si>
  <si>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</si>
  <si>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</si>
  <si>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</si>
  <si>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</si>
  <si>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</si>
  <si>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</si>
  <si>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</si>
  <si>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</si>
  <si>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</si>
  <si>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</si>
  <si>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</si>
  <si>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</si>
  <si>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</si>
  <si>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</si>
  <si>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</si>
  <si>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</si>
  <si>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</si>
  <si>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</si>
  <si>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</si>
  <si>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</si>
  <si>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</si>
  <si>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</si>
  <si>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</si>
  <si>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</si>
  <si>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</si>
  <si>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</si>
  <si>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</si>
  <si>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</si>
  <si>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</si>
  <si>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</si>
  <si>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</si>
  <si>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</si>
  <si>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</si>
  <si>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</si>
  <si>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</si>
  <si>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</si>
  <si>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</si>
  <si>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</si>
  <si>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</si>
  <si>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</si>
  <si>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</si>
  <si>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</si>
  <si>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</si>
  <si>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</si>
  <si>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</si>
  <si>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</si>
  <si>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</si>
  <si>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</si>
  <si>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</si>
  <si>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</si>
  <si>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</si>
  <si>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</si>
  <si>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</si>
  <si>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</si>
  <si>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</si>
  <si>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</si>
  <si>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</si>
  <si>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</si>
  <si>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</si>
  <si>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</si>
  <si>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</si>
  <si>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</si>
  <si>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</si>
  <si>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</si>
  <si>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</si>
  <si>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</si>
  <si>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</si>
  <si>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</si>
  <si>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</si>
  <si>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</si>
  <si>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</si>
  <si>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</si>
  <si>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</si>
  <si>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</si>
  <si>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</si>
  <si>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</si>
  <si>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</si>
  <si>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</si>
  <si>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</si>
  <si>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</si>
  <si>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</si>
  <si>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</si>
  <si>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</si>
  <si>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</si>
  <si>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</si>
  <si>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</si>
  <si>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</si>
  <si>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</si>
  <si>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</si>
  <si>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</si>
  <si>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</si>
  <si>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</si>
  <si>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</si>
  <si>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</si>
  <si>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</si>
  <si>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</si>
  <si>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</si>
  <si>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</si>
  <si>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</si>
  <si>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</si>
  <si>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</si>
  <si>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</si>
  <si>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</si>
  <si>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</si>
  <si>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</si>
  <si>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</si>
  <si>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</si>
  <si>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</si>
  <si>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</si>
  <si>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</si>
  <si>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</si>
  <si>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</si>
  <si>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</si>
  <si>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</si>
  <si>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</si>
  <si>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</si>
  <si>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</si>
  <si>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</si>
  <si>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</si>
  <si>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</si>
  <si>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</si>
  <si>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</si>
  <si>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</si>
  <si>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</si>
  <si>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</si>
  <si>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</si>
  <si>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</si>
  <si>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</si>
  <si>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</si>
  <si>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</si>
  <si>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</si>
  <si>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</si>
  <si>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</si>
  <si>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</si>
  <si>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</si>
  <si>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</si>
  <si>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</si>
  <si>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</si>
  <si>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</si>
  <si>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</si>
  <si>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</si>
  <si>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</si>
  <si>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</si>
  <si>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</si>
  <si>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</si>
  <si>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</si>
  <si>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</si>
  <si>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</si>
  <si>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</si>
  <si>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</si>
  <si>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</si>
  <si>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</si>
  <si>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</si>
  <si>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</si>
  <si>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</si>
  <si>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</si>
  <si>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</si>
  <si>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</si>
  <si>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</si>
  <si>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</si>
  <si>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</si>
  <si>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</si>
  <si>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</si>
  <si>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</si>
  <si>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</si>
  <si>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</si>
  <si>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</si>
  <si>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</si>
  <si>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</si>
  <si>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</si>
  <si>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</si>
  <si>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</si>
  <si>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</si>
  <si>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</si>
  <si>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</si>
  <si>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</si>
  <si>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</si>
  <si>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</si>
  <si>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</si>
  <si>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</si>
  <si>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</si>
  <si>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</si>
  <si>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</si>
  <si>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</si>
  <si>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</si>
  <si>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</si>
  <si>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</si>
  <si>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</si>
  <si>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</si>
  <si>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</si>
  <si>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</si>
  <si>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</si>
  <si>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</si>
  <si>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</si>
  <si>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</si>
  <si>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</si>
  <si>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</si>
  <si>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</si>
  <si>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</si>
  <si>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</si>
  <si>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</si>
  <si>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</si>
  <si>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</si>
  <si>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</si>
  <si>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</si>
  <si>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</si>
  <si>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</si>
  <si>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</si>
  <si>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</si>
  <si>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</si>
  <si>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</si>
  <si>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</si>
  <si>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</si>
  <si>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</si>
  <si>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</si>
  <si>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</si>
  <si>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</si>
  <si>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</si>
  <si>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</si>
  <si>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</si>
  <si>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</si>
  <si>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</si>
  <si>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</si>
  <si>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</si>
  <si>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</si>
  <si>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</si>
  <si>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</si>
  <si>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</si>
  <si>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</si>
  <si>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</si>
  <si>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</si>
  <si>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</si>
  <si>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</si>
  <si>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</si>
  <si>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</si>
  <si>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</si>
  <si>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</si>
  <si>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</si>
  <si>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</si>
  <si>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</si>
  <si>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</si>
  <si>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</si>
  <si>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</si>
  <si>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</si>
  <si>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</si>
  <si>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</si>
  <si>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</si>
  <si>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</si>
  <si>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</si>
  <si>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</si>
  <si>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</si>
  <si>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</si>
  <si>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</si>
  <si>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</si>
  <si>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</si>
  <si>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</si>
  <si>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</si>
  <si>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</si>
  <si>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</si>
  <si>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</si>
  <si>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</si>
  <si>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</si>
  <si>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</si>
  <si>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</si>
  <si>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</si>
  <si>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</si>
  <si>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</si>
  <si>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</si>
  <si>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</si>
  <si>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</si>
  <si>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</si>
  <si>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</si>
  <si>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</si>
  <si>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</si>
  <si>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</si>
  <si>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</si>
  <si>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</si>
  <si>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</si>
  <si>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</si>
  <si>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</si>
  <si>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</si>
  <si>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</si>
  <si>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</si>
  <si>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</si>
  <si>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</si>
  <si>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</si>
  <si>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</si>
  <si>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</si>
  <si>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</si>
  <si>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</si>
  <si>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</si>
  <si>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</si>
  <si>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</si>
  <si>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</si>
  <si>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</si>
  <si>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</si>
  <si>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</si>
  <si>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</si>
  <si>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</si>
  <si>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</si>
  <si>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</si>
  <si>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</si>
  <si>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</si>
  <si>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</si>
  <si>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</si>
  <si>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</si>
  <si>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</si>
  <si>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</si>
  <si>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</si>
  <si>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</si>
  <si>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</si>
  <si>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</si>
  <si>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</si>
  <si>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</si>
  <si>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</si>
  <si>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</si>
  <si>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</si>
  <si>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</si>
  <si>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</si>
  <si>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</si>
  <si>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</si>
  <si>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</si>
  <si>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</si>
  <si>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</si>
  <si>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</si>
  <si>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</si>
  <si>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</si>
  <si>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</si>
  <si>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</si>
  <si>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</si>
  <si>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</si>
  <si>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</si>
  <si>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</si>
  <si>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</si>
  <si>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</si>
  <si>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</si>
  <si>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</si>
  <si>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</si>
  <si>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</si>
  <si>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</si>
  <si>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</si>
  <si>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</si>
  <si>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</si>
  <si>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</si>
  <si>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</si>
  <si>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</si>
  <si>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</si>
  <si>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</si>
  <si>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</si>
  <si>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</si>
  <si>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</si>
  <si>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</si>
  <si>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</si>
  <si>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</si>
  <si>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</si>
  <si>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</si>
  <si>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</si>
  <si>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</si>
  <si>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</si>
  <si>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</si>
  <si>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</si>
  <si>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</si>
  <si>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</si>
  <si>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</si>
  <si>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</si>
  <si>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</si>
  <si>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</si>
  <si>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</si>
  <si>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</si>
  <si>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</si>
  <si>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</si>
  <si>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</si>
  <si>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</si>
  <si>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</si>
  <si>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</si>
  <si>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</si>
  <si>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</si>
  <si>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</si>
  <si>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</si>
  <si>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</si>
  <si>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</si>
  <si>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</si>
  <si>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</si>
  <si>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</si>
  <si>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</si>
  <si>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</si>
  <si>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</si>
  <si>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</si>
  <si>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</si>
  <si>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</si>
  <si>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</si>
  <si>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</si>
  <si>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</si>
  <si>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</si>
  <si>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</si>
  <si>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</si>
  <si>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</si>
  <si>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</si>
  <si>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</si>
  <si>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</si>
  <si>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</si>
  <si>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</si>
  <si>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</si>
  <si>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</si>
  <si>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</si>
  <si>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</si>
  <si>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</si>
  <si>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</si>
  <si>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</si>
  <si>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</si>
  <si>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</si>
  <si>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</si>
  <si>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</si>
  <si>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</si>
  <si>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</si>
  <si>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</si>
  <si>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</si>
  <si>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</si>
  <si>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</si>
  <si>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</si>
  <si>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</si>
  <si>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</si>
  <si>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</si>
  <si>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</si>
  <si>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</si>
  <si>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</si>
  <si>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</si>
  <si>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</si>
  <si>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</si>
  <si>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</si>
  <si>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</si>
  <si>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</si>
  <si>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</si>
  <si>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</si>
  <si>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</si>
  <si>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</si>
  <si>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</si>
  <si>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</si>
  <si>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</si>
  <si>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</si>
  <si>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</si>
  <si>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</si>
  <si>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</si>
  <si>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</si>
  <si>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</si>
  <si>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</si>
  <si>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</si>
  <si>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</si>
  <si>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</si>
  <si>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</si>
  <si>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</si>
  <si>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</si>
  <si>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</si>
  <si>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</si>
  <si>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</si>
  <si>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</si>
  <si>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</si>
  <si>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</si>
  <si>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</si>
  <si>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</si>
  <si>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</si>
  <si>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</si>
  <si>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</si>
  <si>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</si>
  <si>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</si>
  <si>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</si>
  <si>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</si>
  <si>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</si>
  <si>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</si>
  <si>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</si>
  <si>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</si>
  <si>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</si>
  <si>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</si>
  <si>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</si>
  <si>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</si>
  <si>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</si>
  <si>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</si>
  <si>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</si>
  <si>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</si>
  <si>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</si>
  <si>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</si>
  <si>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</si>
  <si>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</si>
  <si>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</si>
  <si>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</si>
  <si>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</si>
  <si>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</si>
  <si>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</si>
  <si>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</si>
  <si>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</si>
  <si>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</si>
  <si>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</si>
  <si>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</si>
  <si>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</si>
  <si>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</si>
  <si>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</si>
  <si>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</si>
  <si>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</si>
  <si>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</si>
  <si>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</si>
  <si>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</si>
  <si>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</si>
  <si>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</si>
  <si>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</si>
  <si>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</si>
  <si>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</si>
  <si>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</si>
  <si>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</si>
  <si>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</si>
  <si>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</si>
  <si>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</si>
  <si>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</si>
  <si>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</si>
  <si>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</si>
  <si>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</si>
  <si>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</si>
  <si>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</si>
  <si>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</si>
  <si>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</si>
  <si>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</si>
  <si>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</si>
  <si>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</si>
  <si>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</si>
  <si>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</si>
  <si>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</si>
  <si>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</si>
  <si>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</si>
  <si>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</si>
  <si>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</si>
  <si>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</si>
  <si>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</si>
  <si>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</si>
  <si>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</si>
  <si>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</si>
  <si>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</si>
  <si>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</si>
  <si>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</si>
  <si>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</si>
  <si>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</si>
  <si>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</si>
  <si>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</si>
  <si>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</si>
  <si>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</si>
  <si>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</si>
  <si>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</si>
  <si>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</si>
  <si>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</si>
  <si>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</si>
  <si>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</si>
  <si>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</si>
  <si>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</si>
  <si>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</si>
  <si>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</si>
  <si>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</si>
  <si>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</si>
  <si>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</si>
  <si>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</si>
  <si>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</si>
  <si>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</si>
  <si>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</si>
  <si>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</si>
  <si>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</si>
  <si>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</si>
  <si>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</si>
  <si>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</si>
  <si>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</si>
  <si>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</si>
  <si>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</si>
  <si>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</si>
  <si>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</si>
  <si>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</si>
  <si>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</si>
  <si>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</si>
  <si>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</si>
  <si>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</si>
  <si>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</si>
  <si>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</si>
  <si>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</si>
  <si>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</si>
  <si>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</si>
  <si>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</si>
  <si>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</si>
  <si>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</si>
  <si>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</si>
  <si>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</si>
  <si>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</si>
  <si>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</si>
  <si>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</si>
  <si>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</si>
  <si>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</si>
  <si>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</si>
  <si>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</si>
  <si>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</si>
  <si>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</si>
  <si>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</si>
  <si>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</si>
  <si>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</si>
  <si>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</si>
  <si>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</si>
  <si>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</si>
  <si>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</si>
  <si>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</si>
  <si>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</si>
  <si>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</si>
  <si>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</si>
  <si>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</si>
  <si>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</si>
  <si>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</si>
  <si>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</si>
  <si>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</si>
  <si>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</si>
  <si>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</si>
  <si>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</si>
  <si>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</si>
  <si>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</si>
  <si>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</si>
  <si>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</si>
  <si>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</si>
  <si>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</si>
  <si>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</si>
  <si>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</si>
  <si>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</si>
  <si>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</si>
  <si>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</si>
  <si>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</si>
  <si>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</si>
  <si>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</si>
  <si>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</si>
  <si>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</si>
  <si>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</si>
  <si>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</si>
  <si>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</si>
  <si>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</si>
  <si>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</si>
  <si>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</si>
  <si>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</si>
  <si>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</si>
  <si>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</si>
  <si>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</si>
  <si>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</si>
  <si>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</si>
  <si>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</si>
  <si>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</si>
  <si>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</si>
  <si>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</si>
  <si>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</si>
  <si>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</si>
  <si>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</si>
  <si>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</si>
  <si>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</si>
  <si>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</si>
  <si>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</si>
  <si>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</si>
  <si>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</si>
  <si>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</si>
  <si>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</si>
  <si>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</si>
  <si>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</si>
  <si>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</si>
  <si>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</si>
  <si>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</si>
  <si>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</si>
  <si>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</si>
  <si>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</si>
  <si>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</si>
  <si>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</si>
  <si>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</si>
  <si>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</si>
  <si>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</si>
  <si>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</si>
  <si>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</si>
  <si>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</si>
  <si>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</si>
  <si>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</si>
  <si>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</si>
  <si>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</si>
  <si>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</si>
  <si>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</si>
  <si>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</si>
  <si>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</si>
  <si>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</si>
  <si>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</si>
  <si>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</si>
  <si>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</si>
  <si>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</si>
  <si>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</si>
  <si>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</si>
  <si>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</si>
  <si>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</si>
  <si>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</si>
  <si>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</si>
  <si>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</si>
  <si>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</si>
  <si>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</si>
  <si>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</si>
  <si>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</si>
  <si>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</si>
  <si>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</si>
  <si>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</si>
  <si>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</si>
  <si>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</si>
  <si>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</si>
  <si>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</si>
  <si>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</si>
  <si>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</si>
  <si>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</si>
  <si>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</si>
  <si>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</si>
  <si>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</si>
  <si>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</si>
  <si>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</si>
  <si>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</si>
  <si>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</si>
  <si>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</si>
  <si>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</si>
  <si>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</si>
  <si>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</si>
  <si>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</si>
  <si>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</si>
  <si>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</si>
  <si>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</si>
  <si>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</si>
  <si>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</si>
  <si>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</si>
  <si>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</si>
  <si>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</si>
  <si>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</si>
  <si>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</si>
  <si>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</si>
  <si>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</si>
  <si>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</si>
  <si>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</si>
  <si>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</si>
  <si>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</si>
  <si>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</si>
  <si>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</si>
  <si>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</si>
  <si>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</si>
  <si>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</si>
  <si>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</si>
  <si>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</si>
  <si>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</si>
  <si>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</si>
  <si>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</si>
  <si>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</si>
  <si>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</si>
  <si>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</si>
  <si>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</si>
  <si>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</si>
  <si>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</si>
  <si>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</si>
  <si>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</si>
  <si>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</si>
  <si>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</si>
  <si>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</si>
  <si>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</si>
  <si>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</si>
  <si>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</si>
  <si>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</si>
  <si>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</si>
  <si>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</si>
  <si>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</si>
  <si>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</si>
  <si>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</si>
  <si>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</si>
  <si>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</si>
  <si>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</si>
  <si>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</si>
  <si>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</si>
  <si>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</si>
  <si>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</si>
  <si>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</si>
  <si>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</si>
  <si>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</si>
  <si>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</si>
  <si>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</si>
  <si>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</si>
  <si>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</si>
  <si>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</si>
  <si>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</si>
  <si>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</si>
  <si>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</si>
  <si>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</si>
  <si>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</si>
  <si>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</si>
  <si>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</si>
  <si>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</si>
  <si>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</si>
  <si>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</si>
  <si>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</si>
  <si>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</si>
  <si>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</si>
  <si>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</si>
  <si>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</si>
  <si>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</si>
  <si>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</si>
  <si>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</si>
  <si>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</si>
  <si>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</si>
  <si>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</si>
  <si>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</si>
  <si>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</si>
  <si>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</si>
  <si>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</si>
  <si>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</si>
  <si>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</si>
  <si>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</si>
  <si>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</si>
  <si>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</si>
  <si>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</si>
  <si>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</si>
  <si>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</si>
  <si>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</si>
  <si>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</si>
  <si>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</si>
  <si>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</si>
  <si>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</si>
  <si>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</si>
  <si>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</si>
  <si>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</si>
  <si>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</si>
  <si>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</si>
  <si>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</si>
  <si>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</si>
  <si>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</si>
  <si>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</si>
  <si>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</si>
  <si>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</si>
  <si>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</si>
  <si>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</si>
  <si>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</si>
  <si>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</si>
  <si>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</si>
  <si>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</si>
  <si>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</si>
  <si>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</si>
  <si>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</si>
  <si>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</si>
  <si>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</si>
  <si>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</si>
  <si>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</si>
  <si>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</si>
  <si>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</si>
  <si>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</si>
  <si>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</si>
  <si>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</si>
  <si>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</si>
  <si>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</si>
  <si>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</si>
  <si>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</si>
  <si>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</si>
  <si>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</si>
  <si>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</si>
  <si>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</si>
  <si>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</si>
  <si>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</si>
  <si>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</si>
  <si>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</si>
  <si>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</si>
  <si>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</si>
  <si>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</si>
  <si>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</si>
  <si>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</si>
  <si>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</si>
  <si>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</si>
  <si>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</si>
  <si>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</si>
  <si>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</si>
  <si>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</si>
  <si>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</si>
  <si>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</si>
  <si>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</si>
  <si>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</si>
  <si>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</si>
  <si>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</si>
  <si>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</si>
  <si>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</si>
  <si>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</si>
  <si>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</si>
  <si>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</si>
  <si>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</si>
  <si>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</si>
  <si>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</si>
  <si>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</si>
  <si>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</si>
  <si>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</si>
  <si>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</si>
  <si>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</si>
  <si>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</si>
  <si>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</si>
  <si>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</si>
  <si>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</si>
  <si>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</si>
  <si>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</si>
  <si>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</si>
  <si>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</si>
  <si>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</si>
  <si>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</si>
  <si>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</si>
  <si>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</si>
  <si>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</si>
  <si>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</si>
  <si>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</si>
  <si>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</si>
  <si>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</si>
  <si>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</si>
  <si>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</si>
  <si>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</si>
  <si>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</si>
  <si>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</si>
  <si>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</si>
  <si>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</si>
  <si>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</si>
  <si>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</si>
  <si>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</si>
  <si>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</si>
  <si>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</si>
  <si>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</si>
  <si>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</si>
  <si>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</si>
  <si>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</si>
  <si>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</si>
  <si>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</si>
  <si>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</si>
  <si>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</si>
  <si>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</si>
  <si>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</si>
  <si>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</si>
  <si>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</si>
  <si>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</si>
  <si>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</si>
  <si>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</si>
  <si>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</si>
  <si>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</si>
  <si>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</si>
  <si>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</si>
  <si>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</si>
  <si>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</si>
  <si>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</si>
  <si>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</si>
  <si>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</si>
  <si>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</si>
  <si>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</si>
  <si>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</si>
  <si>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</si>
  <si>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</si>
  <si>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</si>
  <si>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</si>
  <si>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</si>
  <si>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</si>
  <si>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</si>
  <si>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</si>
  <si>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</si>
  <si>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</si>
  <si>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</si>
  <si>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</si>
  <si>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</si>
  <si>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</si>
  <si>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</si>
  <si>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</si>
  <si>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</si>
  <si>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</si>
  <si>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</si>
  <si>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</si>
  <si>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</si>
  <si>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</si>
  <si>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</si>
  <si>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</si>
  <si>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</si>
  <si>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</si>
  <si>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</si>
  <si>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</si>
  <si>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</si>
  <si>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</si>
  <si>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</si>
  <si>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</si>
  <si>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</si>
  <si>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</si>
  <si>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</si>
  <si>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</si>
  <si>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</si>
  <si>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</si>
  <si>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</si>
  <si>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</si>
  <si>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</si>
  <si>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</si>
  <si>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</si>
  <si>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</si>
  <si>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</si>
  <si>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</si>
  <si>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</si>
  <si>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</si>
  <si>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</si>
  <si>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</si>
  <si>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</si>
  <si>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</si>
  <si>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</si>
  <si>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</si>
  <si>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</si>
  <si>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</si>
  <si>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</si>
  <si>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</si>
  <si>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</si>
  <si>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</si>
  <si>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</si>
  <si>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</si>
  <si>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</si>
  <si>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</si>
  <si>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</si>
  <si>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</si>
  <si>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</si>
  <si>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</si>
  <si>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</si>
  <si>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</si>
  <si>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</si>
  <si>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</si>
  <si>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</si>
  <si>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</si>
  <si>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</si>
  <si>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</si>
  <si>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</si>
  <si>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</si>
  <si>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</si>
  <si>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</si>
  <si>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</si>
  <si>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</si>
  <si>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</si>
  <si>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</si>
  <si>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</si>
  <si>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</si>
  <si>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</si>
  <si>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</si>
  <si>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</si>
  <si>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</si>
  <si>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</si>
  <si>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</si>
  <si>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</si>
  <si>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</si>
  <si>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</si>
  <si>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</si>
  <si>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</si>
  <si>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</si>
  <si>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</si>
  <si>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</si>
  <si>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</si>
  <si>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</si>
  <si>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</si>
  <si>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</si>
  <si>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</si>
  <si>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</si>
  <si>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</si>
  <si>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</si>
  <si>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</si>
  <si>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</si>
  <si>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</si>
  <si>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</si>
  <si>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</si>
  <si>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</si>
  <si>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</si>
  <si>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</si>
  <si>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</si>
  <si>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</si>
  <si>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</si>
  <si>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</si>
  <si>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</si>
  <si>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</si>
  <si>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</si>
  <si>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</si>
  <si>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</si>
  <si>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</si>
  <si>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</si>
  <si>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</si>
  <si>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</si>
  <si>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</si>
  <si>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</si>
  <si>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</si>
  <si>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</si>
  <si>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</si>
  <si>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</si>
  <si>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</si>
  <si>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</si>
  <si>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</si>
  <si>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</si>
  <si>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</si>
  <si>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</si>
  <si>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</si>
  <si>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</si>
  <si>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</si>
  <si>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</si>
  <si>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</si>
  <si>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</si>
  <si>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</si>
  <si>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</si>
  <si>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</si>
  <si>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</si>
  <si>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</si>
  <si>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</si>
  <si>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</si>
  <si>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</si>
  <si>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</si>
  <si>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</si>
  <si>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</si>
  <si>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</si>
  <si>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</si>
  <si>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</si>
  <si>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</si>
  <si>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</si>
  <si>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</si>
  <si>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</si>
  <si>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</si>
  <si>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</si>
  <si>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</si>
  <si>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</si>
  <si>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</si>
  <si>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</si>
  <si>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</si>
  <si>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</si>
  <si>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</si>
  <si>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</si>
  <si>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</si>
  <si>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</si>
  <si>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</si>
  <si>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</si>
  <si>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</si>
  <si>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</si>
  <si>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</si>
  <si>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</si>
  <si>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</si>
  <si>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</si>
  <si>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</si>
  <si>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</si>
  <si>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</si>
  <si>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</si>
  <si>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</si>
  <si>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</si>
  <si>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</si>
  <si>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</si>
  <si>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</si>
  <si>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</si>
  <si>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</si>
  <si>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</si>
  <si>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</si>
  <si>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</si>
  <si>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</si>
  <si>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</si>
  <si>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</si>
  <si>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</si>
  <si>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</si>
  <si>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</si>
  <si>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</si>
  <si>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</si>
  <si>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</si>
  <si>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</si>
  <si>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</si>
  <si>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</si>
  <si>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</si>
  <si>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</si>
  <si>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</si>
  <si>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</si>
  <si>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</si>
  <si>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</si>
  <si>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</si>
  <si>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</si>
  <si>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</si>
  <si>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</si>
  <si>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</si>
  <si>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</si>
  <si>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</si>
  <si>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</si>
  <si>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</si>
  <si>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</si>
  <si>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</si>
  <si>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</si>
  <si>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</si>
  <si>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</si>
  <si>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</si>
  <si>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</si>
  <si>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</si>
  <si>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</si>
  <si>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</si>
  <si>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</si>
  <si>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</si>
  <si>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</si>
  <si>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</si>
  <si>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</si>
  <si>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</si>
  <si>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</si>
  <si>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</si>
  <si>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</si>
  <si>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</si>
  <si>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</si>
  <si>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</si>
  <si>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</si>
  <si>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</si>
  <si>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</si>
  <si>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</si>
  <si>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</si>
  <si>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</si>
  <si>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</si>
  <si>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</si>
  <si>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</si>
  <si>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</si>
  <si>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</si>
  <si>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</si>
  <si>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</si>
  <si>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</si>
  <si>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</si>
  <si>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</si>
  <si>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</si>
  <si>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</si>
  <si>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</si>
  <si>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</si>
  <si>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</si>
  <si>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</si>
  <si>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</si>
  <si>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</si>
  <si>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</si>
  <si>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</si>
  <si>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</si>
  <si>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</si>
  <si>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</si>
  <si>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</si>
  <si>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</si>
  <si>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</si>
  <si>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</si>
  <si>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</si>
  <si>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</si>
  <si>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</si>
  <si>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</si>
  <si>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</si>
  <si>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</si>
  <si>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</si>
  <si>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</si>
  <si>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</si>
  <si>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</si>
  <si>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</si>
  <si>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</si>
  <si>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</si>
  <si>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</si>
  <si>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</si>
  <si>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</si>
  <si>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</si>
  <si>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</si>
  <si>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</si>
  <si>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</si>
  <si>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</si>
  <si>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</si>
  <si>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</si>
  <si>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</si>
  <si>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</si>
  <si>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</si>
  <si>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</si>
  <si>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</si>
  <si>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</si>
  <si>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</si>
  <si>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</si>
  <si>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</si>
  <si>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</si>
  <si>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</si>
  <si>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</si>
  <si>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</si>
  <si>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</si>
  <si>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</si>
  <si>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</si>
  <si>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</si>
  <si>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</si>
  <si>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</si>
  <si>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</si>
  <si>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</si>
  <si>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</si>
  <si>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</si>
  <si>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</si>
  <si>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</si>
  <si>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</si>
  <si>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</si>
  <si>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</si>
  <si>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</si>
  <si>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</si>
  <si>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</si>
  <si>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</si>
  <si>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</si>
  <si>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</si>
  <si>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</si>
  <si>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</si>
  <si>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</si>
  <si>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</si>
  <si>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</si>
  <si>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</si>
  <si>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</si>
  <si>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</si>
  <si>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</si>
  <si>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</si>
  <si>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</si>
  <si>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</si>
  <si>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</si>
  <si>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</si>
  <si>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</si>
  <si>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</si>
  <si>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</si>
  <si>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</si>
  <si>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</si>
  <si>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</si>
  <si>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</si>
  <si>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</si>
  <si>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</si>
  <si>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</si>
  <si>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</si>
  <si>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</si>
  <si>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</si>
  <si>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</si>
  <si>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</si>
  <si>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</si>
  <si>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</si>
  <si>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</si>
  <si>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</si>
  <si>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</si>
  <si>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</si>
  <si>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</si>
  <si>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</si>
  <si>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</si>
  <si>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</si>
  <si>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</si>
  <si>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</si>
  <si>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</si>
  <si>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</si>
  <si>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</si>
  <si>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</si>
  <si>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</si>
  <si>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</si>
  <si>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</si>
  <si>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</si>
  <si>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</si>
  <si>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</si>
  <si>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</si>
  <si>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</si>
  <si>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</si>
  <si>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</si>
  <si>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</si>
  <si>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</si>
  <si>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</si>
  <si>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</si>
  <si>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</si>
  <si>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</si>
  <si>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</si>
  <si>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</si>
  <si>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</si>
  <si>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</si>
  <si>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</si>
  <si>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</si>
  <si>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</si>
  <si>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</si>
  <si>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</si>
  <si>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</si>
  <si>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</si>
  <si>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</si>
  <si>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</si>
  <si>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</si>
  <si>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</si>
  <si>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</si>
  <si>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</si>
  <si>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</si>
  <si>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</si>
  <si>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</si>
  <si>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</si>
  <si>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</si>
  <si>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</si>
  <si>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</si>
  <si>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</si>
  <si>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</si>
  <si>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</si>
  <si>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</si>
  <si>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</si>
  <si>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</si>
  <si>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</si>
  <si>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</si>
  <si>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</si>
  <si>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</si>
  <si>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</si>
  <si>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</si>
  <si>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</si>
  <si>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</si>
  <si>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</si>
  <si>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</si>
  <si>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</si>
  <si>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</si>
  <si>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</si>
  <si>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</si>
  <si>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</si>
  <si>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</si>
  <si>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</si>
  <si>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</si>
  <si>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</si>
  <si>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</si>
  <si>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</si>
  <si>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</si>
  <si>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</si>
  <si>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</si>
  <si>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</si>
  <si>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</si>
  <si>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</si>
  <si>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</si>
  <si>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</si>
  <si>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</si>
  <si>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</si>
  <si>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</si>
  <si>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</si>
  <si>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</si>
  <si>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</si>
  <si>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</si>
  <si>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</si>
  <si>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</si>
  <si>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</si>
  <si>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</si>
  <si>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</si>
  <si>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</si>
  <si>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</si>
  <si>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</si>
  <si>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</si>
  <si>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</si>
  <si>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</si>
  <si>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</si>
  <si>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</si>
  <si>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</si>
  <si>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</si>
  <si>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</si>
  <si>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</si>
  <si>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</si>
  <si>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</si>
  <si>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</si>
  <si>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</si>
  <si>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</si>
  <si>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</si>
  <si>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</si>
  <si>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</si>
  <si>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</si>
  <si>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</si>
  <si>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</si>
  <si>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</si>
  <si>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</si>
  <si>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</si>
  <si>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</si>
  <si>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</si>
  <si>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</si>
  <si>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</si>
  <si>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</si>
  <si>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</si>
  <si>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</si>
  <si>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</si>
  <si>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</si>
  <si>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</si>
  <si>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</si>
  <si>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</si>
  <si>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</si>
  <si>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</si>
  <si>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</si>
  <si>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</si>
  <si>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</si>
  <si>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</si>
  <si>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</si>
  <si>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</si>
  <si>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</si>
  <si>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</si>
  <si>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</si>
  <si>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</si>
  <si>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</si>
  <si>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</si>
  <si>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</si>
  <si>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</si>
  <si>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</si>
  <si>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</si>
  <si>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</si>
  <si>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</si>
  <si>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</si>
  <si>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</si>
  <si>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</si>
  <si>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</si>
  <si>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</si>
  <si>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</si>
  <si>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</si>
  <si>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</si>
  <si>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</si>
  <si>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</si>
  <si>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</si>
  <si>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</si>
  <si>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</si>
  <si>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</si>
  <si>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</si>
  <si>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</si>
  <si>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</si>
  <si>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</si>
  <si>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</si>
  <si>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</si>
  <si>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</si>
  <si>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</si>
  <si>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</si>
  <si>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</si>
  <si>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</si>
  <si>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</si>
  <si>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</si>
  <si>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</si>
  <si>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</si>
  <si>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</si>
  <si>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</si>
  <si>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</si>
  <si>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</si>
  <si>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</si>
  <si>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</si>
  <si>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</si>
  <si>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</si>
  <si>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</si>
  <si>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</si>
  <si>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</si>
  <si>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</si>
  <si>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</si>
  <si>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</si>
  <si>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</si>
  <si>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</si>
  <si>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</si>
  <si>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</si>
  <si>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</si>
  <si>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</si>
  <si>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</si>
  <si>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</si>
  <si>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</si>
  <si>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</si>
  <si>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</si>
  <si>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</si>
  <si>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</si>
  <si>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</si>
  <si>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</si>
  <si>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</si>
  <si>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</si>
  <si>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</si>
  <si>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</si>
  <si>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</si>
  <si>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</si>
  <si>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</si>
  <si>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</si>
  <si>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</si>
  <si>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</si>
  <si>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</si>
  <si>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</si>
  <si>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</si>
  <si>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</si>
  <si>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</si>
  <si>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</si>
  <si>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</si>
  <si>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</si>
  <si>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</si>
  <si>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</si>
  <si>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</si>
  <si>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</si>
  <si>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</si>
  <si>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</si>
  <si>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</si>
  <si>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</si>
  <si>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</si>
  <si>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</si>
  <si>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</si>
  <si>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</si>
  <si>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</si>
  <si>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</si>
  <si>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</si>
  <si>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</si>
  <si>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</si>
  <si>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</si>
  <si>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</si>
  <si>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</si>
  <si>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</si>
  <si>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</si>
  <si>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</si>
  <si>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</si>
  <si>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</si>
  <si>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</si>
  <si>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</si>
  <si>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</si>
  <si>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</si>
  <si>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</si>
  <si>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</si>
  <si>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</si>
  <si>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</si>
  <si>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</si>
  <si>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</si>
  <si>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</si>
  <si>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</si>
  <si>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</si>
  <si>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</si>
  <si>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</si>
  <si>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</si>
  <si>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</si>
  <si>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</si>
  <si>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</si>
  <si>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</si>
  <si>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</si>
  <si>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</si>
  <si>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</si>
  <si>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</si>
  <si>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</si>
  <si>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</si>
  <si>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</si>
  <si>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</si>
  <si>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</si>
  <si>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</si>
  <si>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</si>
  <si>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</si>
  <si>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</si>
  <si>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</si>
  <si>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</si>
  <si>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</si>
  <si>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</si>
  <si>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</si>
  <si>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</si>
  <si>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</si>
  <si>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</si>
  <si>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</si>
  <si>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</si>
  <si>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</si>
  <si>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</si>
  <si>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</si>
  <si>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</si>
  <si>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</si>
  <si>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</si>
  <si>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</si>
  <si>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</si>
  <si>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</si>
  <si>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</si>
  <si>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</si>
  <si>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</si>
  <si>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</si>
  <si>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</si>
  <si>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</si>
  <si>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</si>
  <si>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</si>
  <si>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</si>
  <si>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</si>
  <si>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</si>
  <si>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</si>
  <si>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</si>
  <si>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</si>
  <si>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</si>
  <si>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</si>
  <si>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</si>
  <si>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</si>
  <si>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</si>
  <si>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</si>
  <si>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</si>
  <si>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</si>
  <si>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</si>
  <si>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</si>
  <si>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</si>
  <si>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</si>
  <si>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</si>
  <si>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</si>
  <si>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</si>
  <si>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</si>
  <si>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</si>
  <si>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</si>
  <si>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</si>
  <si>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</si>
  <si>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</si>
  <si>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</si>
  <si>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</si>
  <si>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</si>
  <si>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</si>
  <si>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</si>
  <si>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</si>
  <si>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</si>
  <si>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</si>
  <si>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</si>
  <si>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</si>
  <si>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</si>
  <si>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</si>
  <si>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</si>
  <si>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</si>
  <si>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</si>
  <si>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</si>
  <si>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</si>
  <si>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</si>
  <si>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</si>
  <si>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</si>
  <si>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</si>
  <si>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</si>
  <si>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</si>
  <si>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</si>
  <si>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</si>
  <si>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</si>
  <si>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</si>
  <si>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</si>
  <si>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</si>
  <si>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</si>
  <si>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</si>
  <si>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</si>
  <si>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</si>
  <si>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</si>
  <si>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</si>
  <si>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</si>
  <si>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</si>
  <si>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</si>
  <si>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</si>
  <si>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</si>
  <si>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</si>
  <si>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</si>
  <si>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</si>
  <si>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</si>
  <si>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</si>
  <si>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</si>
  <si>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</si>
  <si>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</si>
  <si>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</si>
  <si>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</si>
  <si>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</si>
  <si>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</si>
  <si>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</si>
  <si>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</si>
  <si>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</si>
  <si>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</si>
  <si>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</si>
  <si>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</si>
  <si>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</si>
  <si>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</si>
  <si>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</si>
  <si>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</si>
  <si>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</si>
  <si>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</si>
  <si>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</si>
  <si>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</si>
  <si>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</si>
  <si>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</si>
  <si>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</si>
  <si>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</si>
  <si>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</si>
  <si>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</si>
  <si>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</si>
  <si>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</si>
  <si>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</si>
  <si>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</si>
  <si>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</si>
  <si>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</si>
  <si>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</si>
  <si>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</si>
  <si>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</si>
  <si>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</si>
  <si>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</si>
  <si>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</si>
  <si>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</si>
  <si>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</si>
  <si>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</si>
  <si>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</si>
  <si>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</si>
  <si>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</si>
  <si>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</si>
  <si>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</si>
  <si>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</si>
  <si>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</si>
  <si>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</si>
  <si>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</si>
  <si>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</si>
  <si>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</si>
  <si>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</si>
  <si>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</si>
  <si>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</si>
  <si>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</si>
  <si>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</si>
  <si>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</si>
  <si>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</si>
  <si>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</si>
  <si>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</si>
  <si>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</si>
  <si>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</si>
  <si>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</si>
  <si>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</si>
  <si>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</si>
  <si>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</si>
  <si>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</si>
  <si>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</si>
  <si>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</si>
  <si>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</si>
  <si>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</si>
  <si>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</si>
  <si>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</si>
  <si>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</si>
  <si>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</si>
  <si>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</si>
  <si>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</si>
  <si>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</si>
  <si>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</si>
  <si>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</si>
  <si>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</si>
  <si>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</si>
  <si>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</si>
  <si>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</si>
  <si>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</si>
  <si>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</si>
  <si>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</si>
  <si>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</si>
  <si>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</si>
  <si>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</si>
  <si>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</si>
  <si>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</si>
  <si>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</si>
  <si>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</si>
  <si>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</si>
  <si>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</si>
  <si>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</si>
  <si>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</si>
  <si>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</si>
  <si>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</si>
  <si>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</si>
  <si>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</si>
  <si>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</si>
  <si>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</si>
  <si>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</si>
  <si>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</si>
  <si>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</si>
  <si>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</si>
  <si>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</si>
  <si>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</si>
  <si>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</si>
  <si>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</si>
  <si>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</si>
  <si>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</si>
  <si>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</si>
  <si>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</si>
  <si>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</si>
  <si>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</si>
  <si>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</si>
  <si>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</si>
  <si>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</si>
  <si>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</si>
  <si>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</si>
  <si>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</si>
  <si>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</si>
  <si>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</si>
  <si>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</si>
  <si>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</si>
  <si>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</si>
  <si>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</si>
  <si>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</si>
  <si>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</si>
  <si>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</si>
  <si>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</si>
  <si>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</si>
  <si>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</si>
  <si>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</si>
  <si>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</si>
  <si>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</si>
  <si>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</si>
  <si>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</si>
  <si>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</si>
  <si>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</si>
  <si>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</si>
  <si>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</si>
  <si>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</si>
  <si>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</si>
  <si>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</si>
  <si>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</si>
  <si>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</si>
  <si>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</si>
  <si>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</si>
  <si>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</si>
  <si>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</si>
  <si>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</si>
  <si>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</si>
  <si>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</si>
  <si>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</si>
  <si>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</si>
  <si>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</si>
  <si>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</si>
  <si>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</si>
  <si>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</si>
  <si>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</si>
  <si>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</si>
  <si>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</si>
  <si>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</si>
  <si>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</si>
  <si>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</si>
  <si>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</si>
  <si>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</si>
  <si>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</si>
  <si>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</si>
  <si>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</si>
  <si>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</si>
  <si>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</si>
  <si>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</si>
  <si>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</si>
  <si>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</si>
  <si>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</si>
  <si>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</si>
  <si>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</si>
  <si>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</si>
  <si>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</si>
  <si>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</si>
  <si>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</si>
  <si>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</si>
  <si>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</si>
  <si>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</si>
  <si>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</si>
  <si>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</si>
  <si>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</si>
  <si>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</si>
  <si>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</si>
  <si>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</si>
  <si>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</si>
  <si>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</si>
  <si>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</si>
  <si>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</si>
  <si>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</si>
  <si>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</si>
  <si>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</si>
  <si>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</si>
  <si>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</si>
  <si>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</si>
  <si>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</si>
  <si>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</si>
  <si>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</si>
  <si>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</si>
  <si>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</si>
  <si>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</si>
  <si>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</si>
  <si>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</si>
  <si>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</si>
  <si>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</si>
  <si>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</si>
  <si>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</si>
  <si>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</si>
  <si>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</si>
  <si>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</si>
  <si>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</si>
  <si>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</si>
  <si>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</si>
  <si>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</si>
  <si>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</si>
  <si>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</si>
  <si>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</si>
  <si>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</si>
  <si>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</si>
  <si>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</si>
  <si>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</si>
  <si>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</si>
  <si>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</si>
  <si>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</si>
  <si>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</si>
  <si>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</si>
  <si>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</si>
  <si>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</si>
  <si>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</si>
  <si>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</si>
  <si>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</si>
  <si>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</si>
  <si>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</si>
  <si>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</si>
  <si>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</si>
  <si>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</si>
  <si>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</si>
  <si>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</si>
  <si>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</si>
  <si>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</si>
  <si>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</si>
  <si>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</si>
  <si>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</si>
  <si>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</si>
  <si>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</si>
  <si>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</si>
  <si>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</si>
  <si>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</si>
  <si>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</si>
  <si>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</si>
  <si>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</si>
  <si>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</si>
  <si>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</si>
  <si>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</si>
  <si>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</si>
  <si>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</si>
  <si>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</si>
  <si>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</si>
  <si>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</si>
  <si>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</si>
  <si>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</si>
  <si>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</si>
  <si>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</si>
  <si>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</si>
  <si>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</si>
  <si>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</si>
  <si>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</si>
  <si>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</si>
  <si>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</si>
  <si>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</si>
  <si>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</si>
  <si>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</si>
  <si>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</si>
  <si>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</si>
  <si>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</si>
  <si>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</si>
  <si>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</si>
  <si>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</si>
  <si>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</si>
  <si>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</si>
  <si>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</si>
  <si>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</si>
  <si>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</si>
  <si>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</si>
  <si>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</si>
  <si>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</si>
  <si>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</si>
  <si>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</si>
  <si>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</si>
  <si>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</si>
  <si>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</si>
  <si>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</si>
  <si>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</si>
  <si>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</si>
  <si>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</si>
  <si>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</si>
  <si>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</si>
  <si>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</si>
  <si>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</si>
  <si>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</si>
  <si>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</si>
  <si>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</si>
  <si>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</si>
  <si>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</si>
  <si>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</si>
  <si>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</si>
  <si>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</si>
  <si>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</si>
  <si>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</si>
  <si>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</si>
  <si>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</si>
  <si>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</si>
  <si>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</si>
  <si>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</si>
  <si>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</si>
  <si>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</si>
  <si>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</si>
  <si>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</si>
  <si>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</si>
  <si>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</si>
  <si>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</si>
  <si>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</si>
  <si>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</si>
  <si>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</si>
  <si>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</si>
  <si>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</si>
  <si>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</si>
  <si>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</si>
  <si>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</si>
  <si>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</si>
  <si>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</si>
  <si>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</si>
  <si>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</si>
  <si>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</si>
  <si>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</si>
  <si>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</si>
  <si>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</si>
  <si>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</si>
  <si>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</si>
  <si>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</si>
  <si>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</si>
  <si>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</si>
  <si>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</si>
  <si>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</si>
  <si>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</si>
  <si>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</si>
  <si>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</si>
  <si>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</si>
  <si>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</si>
  <si>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</si>
  <si>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</si>
  <si>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</si>
  <si>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</si>
  <si>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</si>
  <si>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</si>
  <si>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</si>
  <si>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</si>
  <si>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</si>
  <si>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</si>
  <si>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</si>
  <si>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</si>
  <si>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</si>
  <si>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</si>
  <si>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</si>
  <si>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</si>
  <si>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</si>
  <si>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</si>
  <si>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</si>
  <si>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</si>
  <si>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</si>
  <si>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</si>
  <si>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</si>
  <si>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</si>
  <si>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</si>
  <si>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</si>
  <si>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</si>
  <si>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</si>
  <si>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</si>
  <si>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</si>
  <si>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</si>
  <si>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</si>
  <si>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</si>
  <si>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</si>
  <si>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</si>
  <si>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</si>
  <si>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</si>
  <si>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</si>
  <si>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</si>
  <si>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</si>
  <si>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</si>
  <si>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</si>
  <si>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</si>
  <si>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</si>
  <si>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</si>
  <si>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</si>
  <si>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</si>
  <si>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</si>
  <si>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</si>
  <si>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</si>
  <si>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</si>
  <si>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</si>
  <si>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</si>
  <si>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</si>
  <si>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</si>
  <si>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</si>
  <si>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</si>
  <si>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</si>
  <si>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</si>
  <si>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</si>
  <si>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</si>
  <si>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</si>
  <si>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</si>
  <si>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</si>
  <si>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</si>
  <si>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</si>
  <si>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</si>
  <si>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</si>
  <si>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</si>
  <si>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</si>
  <si>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</si>
  <si>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</si>
  <si>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</si>
  <si>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</si>
  <si>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</si>
  <si>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</si>
  <si>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</si>
  <si>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</si>
  <si>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</si>
  <si>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</si>
  <si>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</si>
  <si>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</si>
  <si>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</si>
  <si>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</si>
  <si>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</si>
  <si>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</si>
  <si>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</si>
  <si>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</si>
  <si>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</si>
  <si>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</si>
  <si>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</si>
  <si>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</si>
  <si>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</si>
  <si>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</si>
  <si>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</si>
  <si>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</si>
  <si>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</si>
  <si>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</si>
  <si>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</si>
  <si>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</si>
  <si>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</si>
  <si>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</si>
  <si>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</si>
  <si>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</si>
  <si>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</si>
  <si>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</si>
  <si>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</si>
  <si>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</si>
  <si>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</si>
  <si>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</si>
  <si>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</si>
  <si>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</si>
  <si>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</si>
  <si>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</si>
  <si>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</si>
  <si>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</si>
  <si>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</si>
  <si>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</si>
  <si>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</si>
  <si>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</si>
  <si>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</si>
  <si>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</si>
  <si>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</si>
  <si>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</si>
  <si>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</si>
  <si>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</si>
  <si>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</si>
  <si>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</si>
  <si>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</si>
  <si>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</si>
  <si>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</si>
  <si>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</si>
  <si>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</si>
  <si>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</si>
  <si>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</si>
  <si>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</si>
  <si>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</si>
  <si>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</si>
  <si>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</si>
  <si>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</si>
  <si>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</si>
  <si>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</si>
  <si>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</si>
  <si>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</si>
  <si>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</si>
  <si>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</si>
  <si>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</si>
  <si>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</si>
  <si>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</si>
  <si>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</si>
  <si>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</si>
  <si>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</si>
  <si>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</si>
  <si>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</si>
  <si>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</si>
  <si>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</si>
  <si>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</si>
  <si>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</si>
  <si>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</si>
  <si>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</si>
  <si>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</si>
  <si>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</si>
  <si>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</si>
  <si>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</si>
  <si>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</si>
  <si>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</si>
  <si>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</si>
  <si>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</si>
  <si>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</si>
  <si>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</si>
  <si>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</si>
  <si>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</si>
  <si>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</si>
  <si>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</si>
  <si>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</si>
  <si>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</si>
  <si>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</si>
  <si>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</si>
  <si>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</si>
  <si>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</si>
  <si>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</si>
  <si>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</si>
  <si>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</si>
  <si>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</si>
  <si>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</si>
  <si>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</si>
  <si>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</si>
  <si>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</si>
  <si>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</si>
  <si>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</si>
  <si>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</si>
  <si>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</si>
  <si>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</si>
  <si>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</si>
  <si>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</si>
  <si>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</si>
  <si>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</si>
  <si>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</si>
  <si>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</si>
  <si>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</si>
  <si>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</si>
  <si>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</si>
  <si>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</si>
  <si>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</si>
  <si>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</si>
  <si>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</si>
  <si>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</si>
  <si>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</si>
  <si>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</si>
  <si>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</si>
  <si>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</si>
  <si>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</si>
  <si>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</si>
  <si>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</si>
  <si>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</si>
  <si>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</si>
  <si>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</si>
  <si>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</si>
  <si>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</si>
  <si>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</si>
  <si>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</si>
  <si>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</si>
  <si>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</si>
  <si>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</si>
  <si>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</si>
  <si>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</si>
  <si>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</si>
  <si>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</si>
  <si>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</si>
  <si>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</si>
  <si>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</si>
  <si>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</si>
  <si>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</si>
  <si>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</si>
  <si>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</si>
  <si>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</si>
  <si>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</si>
  <si>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</si>
  <si>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</si>
  <si>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</si>
  <si>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</si>
  <si>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</si>
  <si>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</si>
  <si>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</si>
  <si>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</si>
  <si>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</si>
  <si>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</si>
  <si>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</si>
  <si>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</si>
  <si>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</si>
  <si>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</si>
  <si>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</si>
  <si>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</si>
  <si>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</si>
  <si>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</si>
  <si>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</si>
  <si>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</si>
  <si>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</si>
  <si>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</si>
  <si>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</si>
  <si>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</si>
  <si>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</si>
  <si>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</si>
  <si>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</si>
  <si>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</si>
  <si>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</si>
  <si>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</si>
  <si>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</si>
  <si>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</si>
  <si>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</si>
  <si>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</si>
  <si>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</si>
  <si>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</si>
  <si>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</si>
  <si>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</si>
  <si>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</si>
  <si>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</si>
  <si>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</si>
  <si>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</si>
  <si>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</si>
  <si>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</si>
  <si>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</si>
  <si>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</si>
  <si>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</si>
  <si>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</si>
  <si>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</si>
  <si>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</si>
  <si>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</si>
  <si>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</si>
  <si>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</si>
  <si>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</si>
  <si>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</si>
  <si>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</si>
  <si>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</si>
  <si>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</si>
  <si>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</si>
  <si>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</si>
  <si>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</si>
  <si>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</si>
  <si>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</si>
  <si>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</si>
  <si>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</si>
  <si>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</si>
  <si>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</si>
  <si>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</si>
  <si>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</si>
  <si>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</si>
  <si>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</si>
  <si>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</si>
  <si>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</si>
  <si>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</si>
  <si>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</si>
  <si>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</si>
  <si>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</si>
  <si>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</si>
  <si>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</si>
  <si>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</si>
  <si>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</si>
  <si>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</si>
  <si>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</si>
  <si>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</si>
  <si>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</si>
  <si>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</si>
  <si>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</si>
  <si>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</si>
  <si>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</si>
  <si>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</si>
  <si>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</si>
  <si>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</si>
  <si>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</si>
  <si>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</si>
  <si>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</si>
  <si>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</si>
  <si>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</si>
  <si>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</si>
  <si>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</si>
  <si>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</si>
  <si>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</si>
  <si>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</si>
  <si>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</si>
  <si>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</si>
  <si>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</si>
  <si>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</si>
  <si>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</si>
  <si>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</si>
  <si>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</si>
  <si>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</si>
  <si>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</si>
  <si>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</si>
  <si>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</si>
  <si>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</si>
  <si>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</si>
  <si>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</si>
  <si>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</si>
  <si>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</si>
  <si>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</si>
  <si>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</si>
  <si>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</si>
  <si>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</si>
  <si>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</si>
  <si>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</si>
  <si>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</si>
  <si>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</si>
  <si>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</si>
  <si>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</si>
  <si>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</si>
  <si>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</si>
  <si>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</si>
  <si>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</si>
  <si>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</si>
  <si>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</si>
  <si>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</si>
  <si>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</si>
  <si>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</si>
  <si>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</si>
  <si>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</si>
  <si>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</si>
  <si>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</si>
  <si>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</si>
  <si>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</si>
  <si>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</si>
  <si>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</si>
  <si>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</si>
  <si>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</si>
  <si>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</si>
  <si>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</si>
  <si>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</si>
  <si>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</si>
  <si>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</si>
  <si>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</si>
  <si>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</si>
  <si>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</si>
  <si>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</si>
  <si>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</si>
  <si>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</si>
  <si>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</si>
  <si>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</si>
  <si>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</si>
  <si>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</si>
  <si>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</si>
  <si>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</si>
  <si>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</si>
  <si>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</si>
  <si>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</si>
  <si>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</si>
  <si>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</si>
  <si>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</si>
  <si>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</si>
  <si>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</si>
  <si>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</si>
  <si>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</si>
  <si>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</si>
  <si>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</si>
  <si>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</si>
  <si>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</si>
  <si>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</si>
  <si>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</si>
  <si>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</si>
  <si>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</si>
  <si>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</si>
  <si>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</si>
  <si>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</si>
  <si>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</si>
  <si>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</si>
  <si>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</si>
  <si>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</si>
  <si>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</si>
  <si>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</si>
  <si>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</si>
  <si>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</si>
  <si>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</si>
  <si>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</si>
  <si>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</si>
  <si>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</si>
  <si>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</si>
  <si>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</si>
  <si>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</si>
  <si>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</si>
  <si>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</si>
  <si>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</si>
  <si>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</si>
  <si>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</si>
  <si>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</si>
  <si>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</si>
  <si>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</si>
  <si>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</si>
  <si>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</si>
  <si>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</si>
  <si>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</si>
  <si>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</si>
  <si>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</si>
  <si>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</si>
  <si>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</si>
  <si>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</si>
  <si>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</si>
  <si>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</si>
  <si>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</si>
  <si>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</si>
  <si>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</si>
  <si>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</si>
  <si>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</si>
  <si>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</si>
  <si>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</si>
  <si>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</si>
  <si>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</si>
  <si>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</si>
  <si>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</si>
  <si>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</si>
  <si>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</si>
  <si>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</si>
  <si>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</si>
  <si>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</si>
  <si>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</si>
  <si>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</si>
  <si>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</si>
  <si>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</si>
  <si>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</si>
  <si>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</si>
  <si>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</si>
  <si>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</si>
  <si>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</si>
  <si>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</si>
  <si>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</si>
  <si>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</si>
  <si>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</si>
  <si>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</si>
  <si>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</si>
  <si>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</si>
  <si>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</si>
  <si>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</si>
  <si>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</si>
  <si>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</si>
  <si>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</si>
  <si>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</si>
  <si>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</si>
  <si>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</si>
  <si>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</si>
  <si>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</si>
  <si>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</si>
  <si>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</si>
  <si>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</si>
  <si>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</si>
  <si>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</si>
  <si>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</si>
  <si>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</si>
  <si>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</si>
  <si>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</si>
  <si>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</si>
  <si>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</si>
  <si>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</si>
  <si>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</si>
  <si>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</si>
  <si>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</si>
  <si>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</si>
  <si>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</si>
  <si>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</si>
  <si>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</si>
  <si>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</si>
  <si>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</si>
  <si>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</si>
  <si>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</si>
  <si>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</si>
  <si>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</si>
  <si>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</si>
  <si>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</si>
  <si>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</si>
  <si>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</si>
  <si>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</si>
  <si>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</si>
  <si>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</si>
  <si>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</si>
  <si>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</si>
  <si>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</si>
  <si>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</si>
  <si>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</si>
  <si>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</si>
  <si>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</si>
  <si>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</si>
  <si>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</si>
  <si>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</si>
  <si>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</si>
  <si>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</si>
  <si>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</si>
  <si>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</si>
  <si>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</si>
  <si>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</si>
  <si>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</si>
  <si>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</si>
  <si>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</si>
  <si>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</si>
  <si>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</si>
  <si>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</si>
  <si>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</si>
  <si>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</si>
  <si>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</si>
  <si>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</si>
  <si>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</si>
  <si>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</si>
  <si>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</si>
  <si>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</si>
  <si>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</si>
  <si>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</si>
  <si>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</si>
  <si>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</si>
  <si>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</si>
  <si>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</si>
  <si>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</si>
  <si>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</si>
  <si>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</si>
  <si>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</si>
  <si>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</si>
  <si>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</si>
  <si>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</si>
  <si>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</si>
  <si>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</si>
  <si>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</si>
  <si>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</si>
  <si>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</si>
  <si>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</si>
  <si>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</si>
  <si>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</si>
  <si>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</si>
  <si>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</si>
  <si>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</si>
  <si>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</si>
  <si>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</si>
  <si>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</si>
  <si>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</si>
  <si>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</si>
  <si>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</si>
  <si>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</si>
  <si>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</si>
  <si>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</si>
  <si>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</si>
  <si>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</si>
  <si>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</si>
  <si>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</si>
  <si>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</si>
  <si>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</si>
  <si>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</si>
  <si>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</si>
  <si>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</si>
  <si>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</si>
  <si>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</si>
  <si>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</si>
  <si>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</si>
  <si>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</si>
  <si>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</si>
  <si>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</si>
  <si>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</si>
  <si>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</si>
  <si>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</si>
  <si>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</si>
  <si>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</si>
  <si>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</si>
  <si>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</si>
  <si>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</si>
  <si>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</si>
  <si>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</si>
  <si>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</si>
  <si>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</si>
  <si>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</si>
  <si>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</si>
  <si>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</si>
  <si>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</si>
  <si>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</si>
  <si>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</si>
  <si>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</si>
  <si>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</si>
  <si>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</si>
  <si>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</si>
  <si>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</si>
  <si>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</si>
  <si>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</si>
  <si>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</si>
  <si>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</si>
  <si>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</si>
  <si>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</si>
  <si>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</si>
  <si>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</si>
  <si>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</si>
  <si>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</si>
  <si>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</si>
  <si>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</si>
  <si>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</si>
  <si>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</si>
  <si>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</si>
  <si>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</si>
  <si>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</si>
  <si>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</si>
  <si>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</si>
  <si>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</si>
  <si>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</si>
  <si>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</si>
  <si>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</si>
  <si>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</si>
  <si>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</si>
  <si>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</si>
  <si>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</si>
  <si>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</si>
  <si>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</si>
  <si>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</si>
  <si>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</si>
  <si>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</si>
  <si>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</si>
  <si>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</si>
  <si>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</si>
  <si>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</si>
  <si>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</si>
  <si>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</si>
  <si>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</si>
  <si>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</si>
  <si>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</si>
  <si>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</si>
  <si>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</si>
  <si>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</si>
  <si>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</si>
  <si>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</si>
  <si>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</si>
  <si>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</si>
  <si>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</si>
  <si>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</si>
  <si>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</si>
  <si>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</si>
  <si>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</si>
  <si>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</si>
  <si>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</si>
  <si>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</si>
  <si>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</si>
  <si>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</si>
  <si>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</si>
  <si>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</si>
  <si>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</si>
  <si>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</si>
  <si>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</si>
  <si>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</si>
  <si>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</si>
  <si>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</si>
  <si>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</si>
  <si>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</si>
  <si>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</si>
  <si>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</si>
  <si>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</si>
  <si>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</si>
  <si>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</si>
  <si>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</si>
  <si>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</si>
  <si>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</si>
  <si>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</si>
  <si>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</si>
  <si>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</si>
  <si>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</si>
  <si>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</si>
  <si>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</si>
  <si>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</si>
  <si>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</si>
  <si>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</si>
  <si>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</si>
  <si>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</si>
  <si>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</si>
  <si>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</si>
  <si>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</si>
  <si>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</si>
  <si>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</si>
  <si>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</si>
  <si>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</si>
  <si>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</si>
  <si>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</si>
  <si>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</si>
  <si>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</si>
  <si>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</si>
  <si>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</si>
  <si>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</si>
  <si>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</si>
  <si>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</si>
  <si>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</si>
  <si>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</si>
  <si>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</si>
  <si>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</si>
  <si>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</si>
  <si>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</si>
  <si>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</si>
  <si>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</si>
  <si>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</si>
  <si>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</si>
  <si>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</si>
  <si>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</si>
  <si>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</si>
  <si>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</si>
  <si>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</si>
  <si>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</si>
  <si>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</si>
  <si>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</si>
  <si>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</si>
  <si>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</si>
  <si>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</si>
  <si>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</si>
  <si>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</si>
  <si>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</si>
  <si>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</si>
  <si>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</si>
  <si>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</si>
  <si>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</si>
  <si>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</si>
  <si>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</si>
  <si>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</si>
  <si>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</si>
  <si>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</si>
  <si>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</si>
  <si>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</si>
  <si>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</si>
  <si>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</si>
  <si>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</si>
  <si>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</si>
  <si>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</si>
  <si>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</si>
  <si>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</si>
  <si>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</si>
  <si>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</si>
  <si>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</si>
  <si>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</si>
  <si>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</si>
  <si>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</si>
  <si>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</si>
  <si>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</si>
  <si>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</si>
  <si>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</si>
  <si>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</si>
  <si>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</si>
  <si>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</si>
  <si>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</si>
  <si>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</si>
  <si>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</si>
  <si>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</si>
  <si>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</si>
  <si>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</si>
  <si>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</si>
  <si>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</si>
  <si>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</si>
  <si>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</si>
  <si>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</si>
  <si>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</si>
  <si>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</si>
  <si>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</si>
  <si>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</si>
  <si>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</si>
  <si>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</si>
  <si>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</si>
  <si>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</si>
  <si>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</si>
  <si>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</si>
  <si>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</si>
  <si>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</si>
  <si>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</si>
  <si>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</si>
  <si>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</si>
  <si>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</si>
  <si>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</si>
  <si>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</si>
  <si>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</si>
  <si>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</si>
  <si>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</si>
  <si>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</si>
  <si>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</si>
  <si>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</si>
  <si>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</si>
  <si>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</si>
  <si>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</si>
  <si>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</si>
  <si>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</si>
  <si>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</si>
  <si>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</si>
  <si>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</si>
  <si>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</si>
  <si>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</si>
  <si>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</si>
  <si>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</si>
  <si>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</si>
  <si>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</si>
  <si>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</si>
  <si>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</si>
  <si>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</si>
  <si>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</si>
  <si>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</si>
  <si>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</si>
  <si>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</si>
  <si>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</si>
  <si>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</si>
  <si>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</si>
  <si>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</si>
  <si>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</si>
  <si>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</si>
  <si>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</si>
  <si>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</si>
  <si>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</si>
  <si>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</si>
  <si>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</si>
  <si>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</si>
  <si>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</si>
  <si>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</si>
  <si>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</si>
  <si>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</si>
  <si>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</si>
  <si>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</si>
  <si>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</si>
  <si>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</si>
  <si>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</si>
  <si>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</si>
  <si>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</si>
  <si>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</si>
  <si>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</si>
  <si>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</si>
  <si>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</si>
  <si>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</si>
  <si>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</si>
  <si>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</si>
  <si>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</si>
  <si>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</si>
  <si>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</si>
  <si>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</si>
  <si>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</si>
  <si>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</si>
  <si>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</si>
  <si>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</si>
  <si>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</si>
  <si>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</si>
  <si>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</si>
  <si>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</si>
  <si>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</si>
  <si>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</si>
  <si>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</si>
  <si>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</si>
  <si>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</si>
  <si>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</si>
  <si>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</si>
  <si>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</si>
  <si>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</si>
  <si>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</si>
  <si>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</si>
  <si>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</si>
  <si>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</si>
  <si>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</si>
  <si>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</si>
  <si>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</si>
  <si>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</si>
  <si>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</si>
  <si>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</si>
  <si>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</si>
  <si>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</si>
  <si>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</si>
  <si>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</si>
  <si>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</si>
  <si>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</si>
  <si>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</si>
  <si>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</si>
  <si>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</si>
  <si>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</si>
  <si>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</si>
  <si>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</si>
  <si>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</si>
  <si>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</si>
  <si>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</si>
  <si>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</si>
  <si>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</si>
  <si>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</si>
  <si>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</si>
  <si>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</si>
  <si>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</si>
  <si>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</si>
  <si>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</si>
  <si>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</si>
  <si>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</si>
  <si>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</si>
  <si>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</si>
  <si>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</si>
  <si>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</si>
  <si>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</si>
  <si>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</si>
  <si>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</si>
  <si>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</si>
  <si>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</si>
  <si>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</si>
  <si>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</si>
  <si>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</si>
  <si>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</si>
  <si>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</si>
  <si>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</si>
  <si>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</si>
  <si>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</si>
  <si>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</si>
  <si>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</si>
  <si>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</si>
  <si>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</si>
  <si>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</si>
  <si>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</si>
  <si>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</si>
  <si>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</si>
  <si>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</si>
  <si>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</si>
  <si>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</si>
  <si>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</si>
  <si>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</si>
  <si>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</si>
  <si>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</si>
  <si>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</si>
  <si>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</si>
  <si>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</si>
  <si>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</si>
  <si>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</si>
  <si>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</si>
  <si>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</si>
  <si>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</si>
  <si>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</si>
  <si>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</si>
  <si>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</si>
  <si>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</si>
  <si>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</si>
  <si>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</si>
  <si>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</si>
  <si>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</si>
  <si>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</si>
  <si>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</si>
  <si>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</si>
  <si>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</si>
  <si>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</si>
  <si>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</si>
  <si>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</si>
  <si>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</si>
  <si>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</si>
  <si>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</si>
  <si>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</si>
  <si>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</si>
  <si>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</si>
  <si>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</si>
  <si>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</si>
  <si>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</si>
  <si>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</si>
  <si>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</si>
  <si>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</si>
  <si>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</si>
  <si>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</si>
  <si>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</si>
  <si>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</si>
  <si>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</si>
  <si>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</si>
  <si>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</si>
  <si>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</si>
  <si>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</si>
  <si>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</si>
  <si>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</si>
  <si>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</si>
  <si>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</si>
  <si>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</si>
  <si>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</si>
  <si>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</si>
  <si>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</si>
  <si>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</si>
  <si>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</si>
  <si>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</si>
  <si>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</si>
  <si>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</si>
  <si>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</si>
  <si>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</si>
  <si>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</si>
  <si>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</si>
  <si>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</si>
  <si>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</si>
  <si>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</si>
  <si>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</si>
  <si>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</si>
  <si>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</si>
  <si>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</si>
  <si>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</si>
  <si>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</si>
  <si>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</si>
  <si>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</si>
  <si>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</si>
  <si>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</si>
  <si>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</si>
  <si>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</si>
  <si>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</si>
  <si>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</si>
  <si>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</si>
  <si>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</si>
  <si>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</si>
  <si>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</si>
  <si>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</si>
  <si>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</si>
  <si>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</si>
  <si>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</si>
  <si>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</si>
  <si>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</si>
  <si>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</si>
  <si>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</si>
  <si>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</si>
  <si>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</si>
  <si>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</si>
  <si>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</si>
  <si>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</si>
  <si>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</si>
  <si>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</si>
  <si>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</si>
  <si>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</si>
  <si>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</si>
  <si>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</si>
  <si>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</si>
  <si>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</si>
  <si>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</si>
  <si>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</si>
  <si>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</si>
  <si>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</si>
  <si>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</si>
  <si>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</si>
  <si>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</si>
  <si>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</si>
  <si>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</si>
  <si>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</si>
  <si>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</si>
  <si>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</si>
  <si>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</si>
  <si>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</si>
  <si>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</si>
  <si>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</si>
  <si>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</si>
  <si>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</si>
  <si>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</si>
  <si>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</si>
  <si>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</si>
  <si>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</si>
  <si>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</si>
  <si>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</si>
  <si>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</si>
  <si>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</si>
  <si>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</si>
  <si>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</si>
  <si>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</si>
  <si>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</si>
  <si>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</si>
  <si>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</si>
  <si>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</si>
  <si>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</si>
  <si>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</si>
  <si>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</si>
  <si>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</si>
  <si>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</si>
  <si>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</si>
  <si>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</si>
  <si>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</si>
  <si>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</si>
  <si>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</si>
  <si>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</si>
  <si>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</si>
  <si>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</si>
  <si>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</si>
  <si>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</si>
  <si>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</si>
  <si>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</si>
  <si>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</si>
  <si>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</si>
  <si>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</si>
  <si>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</si>
  <si>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</si>
  <si>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</si>
  <si>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</si>
  <si>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</si>
  <si>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</si>
  <si>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</si>
  <si>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</si>
  <si>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</si>
  <si>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</si>
  <si>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</si>
  <si>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</si>
  <si>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</si>
  <si>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</si>
  <si>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</si>
  <si>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</si>
  <si>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</si>
  <si>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</si>
  <si>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</si>
  <si>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</si>
  <si>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</si>
  <si>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</si>
  <si>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</si>
  <si>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</si>
  <si>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</si>
  <si>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</si>
  <si>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</si>
  <si>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</si>
  <si>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</si>
  <si>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</si>
  <si>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</si>
  <si>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</si>
  <si>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</si>
  <si>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</si>
  <si>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</si>
  <si>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</si>
  <si>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</si>
  <si>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</si>
  <si>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</si>
  <si>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</si>
  <si>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</si>
  <si>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</si>
  <si>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</si>
  <si>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</si>
  <si>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</si>
  <si>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</si>
  <si>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</si>
  <si>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</si>
  <si>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</si>
  <si>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</si>
  <si>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</si>
  <si>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</si>
  <si>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</si>
  <si>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</si>
  <si>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</si>
  <si>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</si>
  <si>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</si>
  <si>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</si>
  <si>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</si>
  <si>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</si>
  <si>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</si>
  <si>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</si>
  <si>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</si>
  <si>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</si>
  <si>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</si>
  <si>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</si>
  <si>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</si>
  <si>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</si>
  <si>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</si>
  <si>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</si>
  <si>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</si>
  <si>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</si>
  <si>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</si>
  <si>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</si>
  <si>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</si>
  <si>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</si>
  <si>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</si>
  <si>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</si>
  <si>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</si>
  <si>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</si>
  <si>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</si>
  <si>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</si>
  <si>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</si>
  <si>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</si>
  <si>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</si>
  <si>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</si>
  <si>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</si>
  <si>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</si>
  <si>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</si>
  <si>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</si>
  <si>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</si>
  <si>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</si>
  <si>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</si>
  <si>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</si>
  <si>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</si>
  <si>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</si>
  <si>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</si>
  <si>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</si>
  <si>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</si>
  <si>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</si>
  <si>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</si>
  <si>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</si>
  <si>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</si>
  <si>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</si>
  <si>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</si>
  <si>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</si>
  <si>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</si>
  <si>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</si>
  <si>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</si>
  <si>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</si>
  <si>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</si>
  <si>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</si>
  <si>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</si>
  <si>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</si>
  <si>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</si>
  <si>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</si>
  <si>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</si>
  <si>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</si>
  <si>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</si>
  <si>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</si>
  <si>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</si>
  <si>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</si>
  <si>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</si>
  <si>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</si>
  <si>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</si>
  <si>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</si>
  <si>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</si>
  <si>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</si>
  <si>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</si>
  <si>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</si>
  <si>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</si>
  <si>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</si>
  <si>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</si>
  <si>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</si>
  <si>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</si>
  <si>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</si>
  <si>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</si>
  <si>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</si>
  <si>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</si>
  <si>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</si>
  <si>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</si>
  <si>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</si>
  <si>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</si>
  <si>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</si>
  <si>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</si>
  <si>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</si>
  <si>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</si>
  <si>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</si>
  <si>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</si>
  <si>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</si>
  <si>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</si>
  <si>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</si>
  <si>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</si>
  <si>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</si>
  <si>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</si>
  <si>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</si>
  <si>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</si>
  <si>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</si>
  <si>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</si>
  <si>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</si>
  <si>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</si>
  <si>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</si>
  <si>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</si>
  <si>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</si>
  <si>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</si>
  <si>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</si>
  <si>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</si>
  <si>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</si>
  <si>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</si>
  <si>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</si>
  <si>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</si>
  <si>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</si>
  <si>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</si>
  <si>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</si>
  <si>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</si>
  <si>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</si>
  <si>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</si>
  <si>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</si>
  <si>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</si>
  <si>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</si>
  <si>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</si>
  <si>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</si>
  <si>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</si>
  <si>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</si>
  <si>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</si>
  <si>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</si>
  <si>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</si>
  <si>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</si>
  <si>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</si>
  <si>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</si>
  <si>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</si>
  <si>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</si>
  <si>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</si>
  <si>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</si>
  <si>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</si>
  <si>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</si>
  <si>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</si>
  <si>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</si>
  <si>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</si>
  <si>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</si>
  <si>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</si>
  <si>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</si>
  <si>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</si>
  <si>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</si>
  <si>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</si>
  <si>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</si>
  <si>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</si>
  <si>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</si>
  <si>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</si>
  <si>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</si>
  <si>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</si>
  <si>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</si>
  <si>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</si>
  <si>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</si>
  <si>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</si>
  <si>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</si>
  <si>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</si>
  <si>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</si>
  <si>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</si>
  <si>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</si>
  <si>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</si>
  <si>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</si>
  <si>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</si>
  <si>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</si>
  <si>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</si>
  <si>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</si>
  <si>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</si>
  <si>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</si>
  <si>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</si>
  <si>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</si>
  <si>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</si>
  <si>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</si>
  <si>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</si>
  <si>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</si>
  <si>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</si>
  <si>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</si>
  <si>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</si>
  <si>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</si>
  <si>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</si>
  <si>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</si>
  <si>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</si>
  <si>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</si>
  <si>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</si>
  <si>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</si>
  <si>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</si>
  <si>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</si>
  <si>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</si>
  <si>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</si>
  <si>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</si>
  <si>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</si>
  <si>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</si>
  <si>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</si>
  <si>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</si>
  <si>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</si>
  <si>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</si>
  <si>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</si>
  <si>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</si>
  <si>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</si>
  <si>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</si>
  <si>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</si>
  <si>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</si>
  <si>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</si>
  <si>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</si>
  <si>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</si>
  <si>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</si>
  <si>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</si>
  <si>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</si>
  <si>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</si>
  <si>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</si>
  <si>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</si>
  <si>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</si>
  <si>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</si>
  <si>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</si>
  <si>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</si>
  <si>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</si>
  <si>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</si>
  <si>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</si>
  <si>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</si>
  <si>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</si>
  <si>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</si>
  <si>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</si>
  <si>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</si>
  <si>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</si>
  <si>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</si>
  <si>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</si>
  <si>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</si>
  <si>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</si>
  <si>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</si>
  <si>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</si>
  <si>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</si>
  <si>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</si>
  <si>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</si>
  <si>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</si>
  <si>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</si>
  <si>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</si>
  <si>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</si>
  <si>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</si>
  <si>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</si>
  <si>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</si>
  <si>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</si>
  <si>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</si>
  <si>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</si>
  <si>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</si>
  <si>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</si>
  <si>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</si>
  <si>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</si>
  <si>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</si>
  <si>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</si>
  <si>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</si>
  <si>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</si>
  <si>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</si>
  <si>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</si>
  <si>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</si>
  <si>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</si>
  <si>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</si>
  <si>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</si>
  <si>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</si>
  <si>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</si>
  <si>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</si>
  <si>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</si>
  <si>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</si>
  <si>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</si>
  <si>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</si>
  <si>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</si>
  <si>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</si>
  <si>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</si>
  <si>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</si>
  <si>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</si>
  <si>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</si>
  <si>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</si>
  <si>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</si>
  <si>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</si>
  <si>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</si>
  <si>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</si>
  <si>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</si>
  <si>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</si>
  <si>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</si>
  <si>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</si>
  <si>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</si>
  <si>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</si>
  <si>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</si>
  <si>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</si>
  <si>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</si>
  <si>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</si>
  <si>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</si>
  <si>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</si>
  <si>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</si>
  <si>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</si>
  <si>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</si>
  <si>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</si>
  <si>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</si>
  <si>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</si>
  <si>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</si>
  <si>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</si>
  <si>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</si>
  <si>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</si>
  <si>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</si>
  <si>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</si>
  <si>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</si>
  <si>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</si>
  <si>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</si>
  <si>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</si>
  <si>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</si>
  <si>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</si>
  <si>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</si>
  <si>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</si>
  <si>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</si>
  <si>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</si>
  <si>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</si>
  <si>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</si>
  <si>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</si>
  <si>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</si>
  <si>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</si>
  <si>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</si>
  <si>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</si>
  <si>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</si>
  <si>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</si>
  <si>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</si>
  <si>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</si>
  <si>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</si>
  <si>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</si>
  <si>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</si>
  <si>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</si>
  <si>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</si>
  <si>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</si>
  <si>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</si>
  <si>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</si>
  <si>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</si>
  <si>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</si>
  <si>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</si>
  <si>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</si>
  <si>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</si>
  <si>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</si>
  <si>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</si>
  <si>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</si>
  <si>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</si>
  <si>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</si>
  <si>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</si>
  <si>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</si>
  <si>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</si>
  <si>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</si>
  <si>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</si>
  <si>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</si>
  <si>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</si>
  <si>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</si>
  <si>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</si>
  <si>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</si>
  <si>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</si>
  <si>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</si>
  <si>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</si>
  <si>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</si>
  <si>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</si>
  <si>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</si>
  <si>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</si>
  <si>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</si>
  <si>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</si>
  <si>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</si>
  <si>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</si>
  <si>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</si>
  <si>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</si>
  <si>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</si>
  <si>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</si>
  <si>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</si>
  <si>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</si>
  <si>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</si>
  <si>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</si>
  <si>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</si>
  <si>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</si>
  <si>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</si>
  <si>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</si>
  <si>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</si>
  <si>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</si>
  <si>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</si>
  <si>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</si>
  <si>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</si>
  <si>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</si>
  <si>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</si>
  <si>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</si>
  <si>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</si>
  <si>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</si>
  <si>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</si>
  <si>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</si>
  <si>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</si>
  <si>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</si>
  <si>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</si>
  <si>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</si>
  <si>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</si>
  <si>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</si>
  <si>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</si>
  <si>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</si>
  <si>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</si>
  <si>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</si>
  <si>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</si>
  <si>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</si>
  <si>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</si>
  <si>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</si>
  <si>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</si>
  <si>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</si>
  <si>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</si>
  <si>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</si>
  <si>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</si>
  <si>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</si>
  <si>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</si>
  <si>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</si>
  <si>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</si>
  <si>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</si>
  <si>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</si>
  <si>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</si>
  <si>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</si>
  <si>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</si>
  <si>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</si>
  <si>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</si>
  <si>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</si>
  <si>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</si>
  <si>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</si>
  <si>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</si>
  <si>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</si>
  <si>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</si>
  <si>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</si>
  <si>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</si>
  <si>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</si>
  <si>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</si>
  <si>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</si>
  <si>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</si>
  <si>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</si>
  <si>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</si>
  <si>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</si>
  <si>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</si>
  <si>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</si>
  <si>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</si>
  <si>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</si>
  <si>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</si>
  <si>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</si>
  <si>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</si>
  <si>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</si>
  <si>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</si>
  <si>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</si>
  <si>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</si>
  <si>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</si>
  <si>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</si>
  <si>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</si>
  <si>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</si>
  <si>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</si>
  <si>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</si>
  <si>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</si>
  <si>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</si>
  <si>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</si>
  <si>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</si>
  <si>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</si>
  <si>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</si>
  <si>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</si>
  <si>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</si>
  <si>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</si>
  <si>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</si>
  <si>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</si>
  <si>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</si>
  <si>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</si>
  <si>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</si>
  <si>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</si>
  <si>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</si>
  <si>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</si>
  <si>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</si>
  <si>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</si>
  <si>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</si>
  <si>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</si>
  <si>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</si>
  <si>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</si>
  <si>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</si>
  <si>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</si>
  <si>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</si>
  <si>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</si>
  <si>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</si>
  <si>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</si>
  <si>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</si>
  <si>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</si>
  <si>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</si>
  <si>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</si>
  <si>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</si>
  <si>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</si>
  <si>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</si>
  <si>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</si>
  <si>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</si>
  <si>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</si>
  <si>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</si>
  <si>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</si>
  <si>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</si>
  <si>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</si>
  <si>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</si>
  <si>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</si>
  <si>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</si>
  <si>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</si>
  <si>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</si>
  <si>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</si>
  <si>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</si>
  <si>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</si>
  <si>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</si>
  <si>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</si>
  <si>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</si>
  <si>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</si>
  <si>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</si>
  <si>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</si>
  <si>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</si>
  <si>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</si>
  <si>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</si>
  <si>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</si>
  <si>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</si>
  <si>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</si>
  <si>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</si>
  <si>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</si>
  <si>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</si>
  <si>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</si>
  <si>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</si>
  <si>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</si>
  <si>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</si>
  <si>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</si>
  <si>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</si>
  <si>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</si>
  <si>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</si>
  <si>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</si>
  <si>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</si>
  <si>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</si>
  <si>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</si>
  <si>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</si>
  <si>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</si>
  <si>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</si>
  <si>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</si>
  <si>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</si>
  <si>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</si>
  <si>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</si>
  <si>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</si>
  <si>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</si>
  <si>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</si>
  <si>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</si>
  <si>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</si>
  <si>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</si>
  <si>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</si>
  <si>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</si>
  <si>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</si>
  <si>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</si>
  <si>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</si>
  <si>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</si>
  <si>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</si>
  <si>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</si>
  <si>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</si>
  <si>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</si>
  <si>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</si>
  <si>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</si>
  <si>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</si>
  <si>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</si>
  <si>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</si>
  <si>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</si>
  <si>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</si>
  <si>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</si>
  <si>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</si>
  <si>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</si>
  <si>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</si>
  <si>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</si>
  <si>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</si>
  <si>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</si>
  <si>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</si>
  <si>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</si>
  <si>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</si>
  <si>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</si>
  <si>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</si>
  <si>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</si>
  <si>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</si>
  <si>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</si>
  <si>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</si>
  <si>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</si>
  <si>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</si>
  <si>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</si>
  <si>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</si>
  <si>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</si>
  <si>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</si>
  <si>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</si>
  <si>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</si>
  <si>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</si>
  <si>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</si>
  <si>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</si>
  <si>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</si>
  <si>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</si>
  <si>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</si>
  <si>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</si>
  <si>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</si>
  <si>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</si>
  <si>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</si>
  <si>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</si>
  <si>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</si>
  <si>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</si>
  <si>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</si>
  <si>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</si>
  <si>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</si>
  <si>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</si>
  <si>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</si>
  <si>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</si>
  <si>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</si>
  <si>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</si>
  <si>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</si>
  <si>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</si>
  <si>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</si>
  <si>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</si>
  <si>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</si>
  <si>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</si>
  <si>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</si>
  <si>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</si>
  <si>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</si>
  <si>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</si>
  <si>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</si>
  <si>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</si>
  <si>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</si>
  <si>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</si>
  <si>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</si>
  <si>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</si>
  <si>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</si>
  <si>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</si>
  <si>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</si>
  <si>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</si>
  <si>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</si>
  <si>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</si>
  <si>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</si>
  <si>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</si>
  <si>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</si>
  <si>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</si>
  <si>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</si>
  <si>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</si>
  <si>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</si>
  <si>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</si>
  <si>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</si>
  <si>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</si>
  <si>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</si>
  <si>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</si>
  <si>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</si>
  <si>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</si>
  <si>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</si>
  <si>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</si>
  <si>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</si>
  <si>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</si>
  <si>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</si>
  <si>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</si>
  <si>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</si>
  <si>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</si>
  <si>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</si>
  <si>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</si>
  <si>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</si>
  <si>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</si>
  <si>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</si>
  <si>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</si>
  <si>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</si>
  <si>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</si>
  <si>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</si>
  <si>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</si>
  <si>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</si>
  <si>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</si>
  <si>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</si>
  <si>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</si>
  <si>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</si>
  <si>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</si>
  <si>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</si>
  <si>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</si>
  <si>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</si>
  <si>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</si>
  <si>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</si>
  <si>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</si>
  <si>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</si>
  <si>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</si>
  <si>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</si>
  <si>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</si>
  <si>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</si>
  <si>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</si>
  <si>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</si>
  <si>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</si>
  <si>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</si>
  <si>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</si>
  <si>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</si>
  <si>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</si>
  <si>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</si>
  <si>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</si>
  <si>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</si>
  <si>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</si>
  <si>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</si>
  <si>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</si>
  <si>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</si>
  <si>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</si>
  <si>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</si>
  <si>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</si>
  <si>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</si>
  <si>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</si>
  <si>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</si>
  <si>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</si>
  <si>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</si>
  <si>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</si>
  <si>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</si>
  <si>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</si>
  <si>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</si>
  <si>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</si>
  <si>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</si>
  <si>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</si>
  <si>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</si>
  <si>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</si>
  <si>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</si>
  <si>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</si>
  <si>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</si>
  <si>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</si>
  <si>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</si>
  <si>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</si>
  <si>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</si>
  <si>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</si>
  <si>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</si>
  <si>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</si>
  <si>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</si>
  <si>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</si>
  <si>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</si>
  <si>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</si>
  <si>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</si>
  <si>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</si>
  <si>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</si>
  <si>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</si>
  <si>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</si>
  <si>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</si>
  <si>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</si>
  <si>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</si>
  <si>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</si>
  <si>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</si>
  <si>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</si>
  <si>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</si>
  <si>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</si>
  <si>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</si>
  <si>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</si>
  <si>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</si>
  <si>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</si>
  <si>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</si>
  <si>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</si>
  <si>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</si>
  <si>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</si>
  <si>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</si>
  <si>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</si>
  <si>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</si>
  <si>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</si>
  <si>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</si>
  <si>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</si>
  <si>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</si>
  <si>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</si>
  <si>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</si>
  <si>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</si>
  <si>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</si>
  <si>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</si>
  <si>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</si>
  <si>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</si>
  <si>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</si>
  <si>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</si>
  <si>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</si>
  <si>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</si>
  <si>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</si>
  <si>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</si>
  <si>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</si>
  <si>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</si>
  <si>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</si>
  <si>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</si>
  <si>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</si>
  <si>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</si>
  <si>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</si>
  <si>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</si>
  <si>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</si>
  <si>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</si>
  <si>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</si>
  <si>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</si>
  <si>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</si>
  <si>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</si>
  <si>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</si>
  <si>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</si>
  <si>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</si>
  <si>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</si>
  <si>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</si>
  <si>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</si>
  <si>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</si>
  <si>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</si>
  <si>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</si>
  <si>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</si>
  <si>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</si>
  <si>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</si>
  <si>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</si>
  <si>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</si>
  <si>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</si>
  <si>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</si>
  <si>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</si>
  <si>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</si>
  <si>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</si>
  <si>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</si>
  <si>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</si>
  <si>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</si>
  <si>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</si>
  <si>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</si>
  <si>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</si>
  <si>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</si>
  <si>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</si>
  <si>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</si>
  <si>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</si>
  <si>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</si>
  <si>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</si>
  <si>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</si>
  <si>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</si>
  <si>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</si>
  <si>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</si>
  <si>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</si>
  <si>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</si>
  <si>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</si>
  <si>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</si>
  <si>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</si>
  <si>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</si>
  <si>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</si>
  <si>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</si>
  <si>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</si>
  <si>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</si>
  <si>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</si>
  <si>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</si>
  <si>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</si>
  <si>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</si>
  <si>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</si>
  <si>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</si>
  <si>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</si>
  <si>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</si>
  <si>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</si>
  <si>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</si>
  <si>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</si>
  <si>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</si>
  <si>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</si>
  <si>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</si>
  <si>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</si>
  <si>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</si>
  <si>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</si>
  <si>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</si>
  <si>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</si>
  <si>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</si>
  <si>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</si>
  <si>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</si>
  <si>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</si>
  <si>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</si>
  <si>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</si>
  <si>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</si>
  <si>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</si>
  <si>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</si>
  <si>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</si>
  <si>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</si>
  <si>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</si>
  <si>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</si>
  <si>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</si>
  <si>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</si>
  <si>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</si>
  <si>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</si>
  <si>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</si>
  <si>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</si>
  <si>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</si>
  <si>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</si>
  <si>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</si>
  <si>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</si>
  <si>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</si>
  <si>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</si>
  <si>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</si>
  <si>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</si>
  <si>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</si>
  <si>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</si>
  <si>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</si>
  <si>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</si>
  <si>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</si>
  <si>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</si>
  <si>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</si>
  <si>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</si>
  <si>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</si>
  <si>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</si>
  <si>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</si>
  <si>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</si>
  <si>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</si>
  <si>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</si>
  <si>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</si>
  <si>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</si>
  <si>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</si>
  <si>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</si>
  <si>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</si>
  <si>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</si>
  <si>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</si>
  <si>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</si>
  <si>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</si>
  <si>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</si>
  <si>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</si>
  <si>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</si>
  <si>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</si>
  <si>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</si>
  <si>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</si>
  <si>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</si>
  <si>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</si>
  <si>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</si>
  <si>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</si>
  <si>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</si>
  <si>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</si>
  <si>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</si>
  <si>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</si>
  <si>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</si>
  <si>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</si>
  <si>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</si>
  <si>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</si>
  <si>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</si>
  <si>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</si>
  <si>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</si>
  <si>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</si>
  <si>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</si>
  <si>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</si>
  <si>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</si>
  <si>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</si>
  <si>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</si>
  <si>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</si>
  <si>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</si>
  <si>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</si>
  <si>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</si>
  <si>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</si>
  <si>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</si>
  <si>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</si>
  <si>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</si>
  <si>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</si>
  <si>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</si>
  <si>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</si>
  <si>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</si>
  <si>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</si>
  <si>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</si>
  <si>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</si>
  <si>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</si>
  <si>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</si>
  <si>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</si>
  <si>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</si>
  <si>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</si>
  <si>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</si>
  <si>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</si>
  <si>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</si>
  <si>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</si>
  <si>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</si>
  <si>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</si>
  <si>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</si>
  <si>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</si>
  <si>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</si>
  <si>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</si>
  <si>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</si>
  <si>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</si>
  <si>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</si>
  <si>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</si>
  <si>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</si>
  <si>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</si>
  <si>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</si>
  <si>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</si>
  <si>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</si>
  <si>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</si>
  <si>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</si>
  <si>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</si>
  <si>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</si>
  <si>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</si>
  <si>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</si>
  <si>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</si>
  <si>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</si>
  <si>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</si>
  <si>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</si>
  <si>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</si>
  <si>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</si>
  <si>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</si>
  <si>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</si>
  <si>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</si>
  <si>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</si>
  <si>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</si>
  <si>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</si>
  <si>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</si>
  <si>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</si>
  <si>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</si>
  <si>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</si>
  <si>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</si>
  <si>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</si>
  <si>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</si>
  <si>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</si>
  <si>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</si>
  <si>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</si>
  <si>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</si>
  <si>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</si>
  <si>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</si>
  <si>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</si>
  <si>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</si>
  <si>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</si>
  <si>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</si>
  <si>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</si>
  <si>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</si>
  <si>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</si>
  <si>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</si>
  <si>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</si>
  <si>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</si>
  <si>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</si>
  <si>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</si>
  <si>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</si>
  <si>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</si>
  <si>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</si>
  <si>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</si>
  <si>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</si>
  <si>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</si>
  <si>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</si>
  <si>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</si>
  <si>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</si>
  <si>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</si>
  <si>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</si>
  <si>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</si>
  <si>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</si>
  <si>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</si>
  <si>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</si>
  <si>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</si>
  <si>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</si>
  <si>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</si>
  <si>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</si>
  <si>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</si>
  <si>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</si>
  <si>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</si>
  <si>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</si>
  <si>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</si>
  <si>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</si>
  <si>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</si>
  <si>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</si>
  <si>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</si>
  <si>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</si>
  <si>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</si>
  <si>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</si>
  <si>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</si>
  <si>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</si>
  <si>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</si>
  <si>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</si>
  <si>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</si>
  <si>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</si>
  <si>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</si>
  <si>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</si>
  <si>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</si>
  <si>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</si>
  <si>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</si>
  <si>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</si>
  <si>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</si>
  <si>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</si>
  <si>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</si>
  <si>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</si>
  <si>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</si>
  <si>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</si>
  <si>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</si>
  <si>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</si>
  <si>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</si>
  <si>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</si>
  <si>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</si>
  <si>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</si>
  <si>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</si>
  <si>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</si>
  <si>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</si>
  <si>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</si>
  <si>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</si>
  <si>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</si>
  <si>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</si>
  <si>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</si>
  <si>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</si>
  <si>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</si>
  <si>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</si>
  <si>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</si>
  <si>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</si>
  <si>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</si>
  <si>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</si>
  <si>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</si>
  <si>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</si>
  <si>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</si>
  <si>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</si>
  <si>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</si>
  <si>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</si>
  <si>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</si>
  <si>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</si>
  <si>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</si>
  <si>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</si>
  <si>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</si>
  <si>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</si>
  <si>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</si>
  <si>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</si>
  <si>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</si>
  <si>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</si>
  <si>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</si>
  <si>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</si>
  <si>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</si>
  <si>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</si>
  <si>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</si>
  <si>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</si>
  <si>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</si>
  <si>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</si>
  <si>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</si>
  <si>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</si>
  <si>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</si>
  <si>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</si>
  <si>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</si>
  <si>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</si>
  <si>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</si>
  <si>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</si>
  <si>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</si>
  <si>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</si>
  <si>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</si>
  <si>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</si>
  <si>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</si>
  <si>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</si>
  <si>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</si>
  <si>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</si>
  <si>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</si>
  <si>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</si>
  <si>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</si>
  <si>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</si>
  <si>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</si>
  <si>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</si>
  <si>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</si>
  <si>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</si>
  <si>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</si>
  <si>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</si>
  <si>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</si>
  <si>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</si>
  <si>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</si>
  <si>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</si>
  <si>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</si>
  <si>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</si>
  <si>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</si>
  <si>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</si>
  <si>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</si>
  <si>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</si>
  <si>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</si>
  <si>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</si>
  <si>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</si>
  <si>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</si>
  <si>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</si>
  <si>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</si>
  <si>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</si>
  <si>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</si>
  <si>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</si>
  <si>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</si>
  <si>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</si>
  <si>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</si>
  <si>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</si>
  <si>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</si>
  <si>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</si>
  <si>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</si>
  <si>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</si>
  <si>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</si>
  <si>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</si>
  <si>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</si>
  <si>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</si>
  <si>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</si>
  <si>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</si>
  <si>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</si>
  <si>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</si>
  <si>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</si>
  <si>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</si>
  <si>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</si>
  <si>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</si>
  <si>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</si>
  <si>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</si>
  <si>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</si>
  <si>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</si>
  <si>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</si>
  <si>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</si>
  <si>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</si>
  <si>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</si>
  <si>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</si>
  <si>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</si>
  <si>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</si>
  <si>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</si>
  <si>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</si>
  <si>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</si>
  <si>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</si>
  <si>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</si>
  <si>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</si>
  <si>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</si>
  <si>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</si>
  <si>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</si>
  <si>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</si>
  <si>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</si>
  <si>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</si>
  <si>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</si>
  <si>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</si>
  <si>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</si>
  <si>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</si>
  <si>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</si>
  <si>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</si>
  <si>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</si>
  <si>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</si>
  <si>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</si>
  <si>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</si>
  <si>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</si>
  <si>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</si>
  <si>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</si>
  <si>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</si>
  <si>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</si>
  <si>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</si>
  <si>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</si>
  <si>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</si>
  <si>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</si>
  <si>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</si>
  <si>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</si>
  <si>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</si>
  <si>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</si>
  <si>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</si>
  <si>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</si>
  <si>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</si>
  <si>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</si>
  <si>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</si>
  <si>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</si>
  <si>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</si>
  <si>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</si>
  <si>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</si>
  <si>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</si>
  <si>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</si>
  <si>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</si>
  <si>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</si>
  <si>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</si>
  <si>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</si>
  <si>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</si>
  <si>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</si>
  <si>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</si>
  <si>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</si>
  <si>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</si>
  <si>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</si>
  <si>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</si>
  <si>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</si>
  <si>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</si>
  <si>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</si>
  <si>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</si>
  <si>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</si>
  <si>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</si>
  <si>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</si>
  <si>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</si>
  <si>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</si>
  <si>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</si>
  <si>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</si>
  <si>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</si>
  <si>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</si>
  <si>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</si>
  <si>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</si>
  <si>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</si>
  <si>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</si>
  <si>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</si>
  <si>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</si>
  <si>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</si>
  <si>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</si>
  <si>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</si>
  <si>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</si>
  <si>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</si>
  <si>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</si>
  <si>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</si>
  <si>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</si>
  <si>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</si>
  <si>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</si>
  <si>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</si>
  <si>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</si>
  <si>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</si>
  <si>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</si>
  <si>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</si>
  <si>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</si>
  <si>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</si>
  <si>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</si>
  <si>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</si>
  <si>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</si>
  <si>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</si>
  <si>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</si>
  <si>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</si>
  <si>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</si>
  <si>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</si>
  <si>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</si>
  <si>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</si>
  <si>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</si>
  <si>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</si>
  <si>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</si>
  <si>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</si>
  <si>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</si>
  <si>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</si>
  <si>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</si>
  <si>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</si>
  <si>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</si>
  <si>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</si>
  <si>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</si>
  <si>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</si>
  <si>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</si>
  <si>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</si>
  <si>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</si>
  <si>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</si>
  <si>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</si>
  <si>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</si>
  <si>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</si>
  <si>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</si>
  <si>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</si>
  <si>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</si>
  <si>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</si>
  <si>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</si>
  <si>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</si>
  <si>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</si>
  <si>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</si>
  <si>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</si>
  <si>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</si>
  <si>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</si>
  <si>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</si>
  <si>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</si>
  <si>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</si>
  <si>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</si>
  <si>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</si>
  <si>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</si>
  <si>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</si>
  <si>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</si>
  <si>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</si>
  <si>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</si>
  <si>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</si>
  <si>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</si>
  <si>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</si>
  <si>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</si>
  <si>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</si>
  <si>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</si>
  <si>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</si>
  <si>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</si>
  <si>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</si>
  <si>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</si>
  <si>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</si>
  <si>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</si>
  <si>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</si>
  <si>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</si>
  <si>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</si>
  <si>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</si>
  <si>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</si>
  <si>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</si>
  <si>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</si>
  <si>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</si>
  <si>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</si>
  <si>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</si>
  <si>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</si>
  <si>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</si>
  <si>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</si>
  <si>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</si>
  <si>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</si>
  <si>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</si>
  <si>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</si>
  <si>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</si>
  <si>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</si>
  <si>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</si>
  <si>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</si>
  <si>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</si>
  <si>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</si>
  <si>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</si>
  <si>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</si>
  <si>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</si>
  <si>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</si>
  <si>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</si>
  <si>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</si>
  <si>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</si>
  <si>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</si>
  <si>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</si>
  <si>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</si>
  <si>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</si>
  <si>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</si>
  <si>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</si>
  <si>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</si>
  <si>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</si>
  <si>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</si>
  <si>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</si>
  <si>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</si>
  <si>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</si>
  <si>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</si>
  <si>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</si>
  <si>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</si>
  <si>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</si>
  <si>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</si>
  <si>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</si>
  <si>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</si>
  <si>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</si>
  <si>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</si>
  <si>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</si>
  <si>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</si>
  <si>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</si>
  <si>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</si>
  <si>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</si>
  <si>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</si>
  <si>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</si>
  <si>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</si>
  <si>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</si>
  <si>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</si>
  <si>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</si>
  <si>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</si>
  <si>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</si>
  <si>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</si>
  <si>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</si>
  <si>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</si>
  <si>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</si>
  <si>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</si>
  <si>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</si>
  <si>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</si>
  <si>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</si>
  <si>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</si>
  <si>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</si>
  <si>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</si>
  <si>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</si>
  <si>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</si>
  <si>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</si>
  <si>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</si>
  <si>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</si>
  <si>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</si>
  <si>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</si>
  <si>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</si>
  <si>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</si>
  <si>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</si>
  <si>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</si>
  <si>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</si>
  <si>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</si>
  <si>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</si>
  <si>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</si>
  <si>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</si>
  <si>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</si>
  <si>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</si>
  <si>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</si>
  <si>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</si>
  <si>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</si>
  <si>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</si>
  <si>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</si>
  <si>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</si>
  <si>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</si>
  <si>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</si>
  <si>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</si>
  <si>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</si>
  <si>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</si>
  <si>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</si>
  <si>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</si>
  <si>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</si>
  <si>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</si>
  <si>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</si>
  <si>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</si>
  <si>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</si>
  <si>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</si>
  <si>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</si>
  <si>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</si>
  <si>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</si>
  <si>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</si>
  <si>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</si>
  <si>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</si>
  <si>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</si>
  <si>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</si>
  <si>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</si>
  <si>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</si>
  <si>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</si>
  <si>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</si>
  <si>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</si>
  <si>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</si>
  <si>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</si>
  <si>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</si>
  <si>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</si>
  <si>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</si>
  <si>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</si>
  <si>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</si>
  <si>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</si>
  <si>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</si>
  <si>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</si>
  <si>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</si>
  <si>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</si>
  <si>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</si>
  <si>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</si>
  <si>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</si>
  <si>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</si>
  <si>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</si>
  <si>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</si>
  <si>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</si>
  <si>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</si>
  <si>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</si>
  <si>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</si>
  <si>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</si>
  <si>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</si>
  <si>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</si>
  <si>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</si>
  <si>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</si>
  <si>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</si>
  <si>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</si>
  <si>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</si>
  <si>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</si>
  <si>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</si>
  <si>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</si>
  <si>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</si>
  <si>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</si>
  <si>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</si>
  <si>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</si>
  <si>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</si>
  <si>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</si>
  <si>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</si>
  <si>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</si>
  <si>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</si>
  <si>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</si>
  <si>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</si>
  <si>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</si>
  <si>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</si>
  <si>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</si>
  <si>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</si>
  <si>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</si>
  <si>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</si>
  <si>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</si>
  <si>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</si>
  <si>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</si>
  <si>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</si>
  <si>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</si>
  <si>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</si>
  <si>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</si>
  <si>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</si>
  <si>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</si>
  <si>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</si>
  <si>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</si>
  <si>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</si>
  <si>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</si>
  <si>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</si>
  <si>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</si>
  <si>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</si>
  <si>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</si>
  <si>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</si>
  <si>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</si>
  <si>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</si>
  <si>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</si>
  <si>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</si>
  <si>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</si>
  <si>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</si>
  <si>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</si>
  <si>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</si>
  <si>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</si>
  <si>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</si>
  <si>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</si>
  <si>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</si>
  <si>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</si>
  <si>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</si>
  <si>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</si>
  <si>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</si>
  <si>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</si>
  <si>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</si>
  <si>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</si>
  <si>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</si>
  <si>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</si>
  <si>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</si>
  <si>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</si>
  <si>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</si>
  <si>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</si>
  <si>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</si>
  <si>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</si>
  <si>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</si>
  <si>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</si>
  <si>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</si>
  <si>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</si>
  <si>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</si>
  <si>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</si>
  <si>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</si>
  <si>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</si>
  <si>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</si>
  <si>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</si>
  <si>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</si>
  <si>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</si>
  <si>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</si>
  <si>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</si>
  <si>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</si>
  <si>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</si>
  <si>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</si>
  <si>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</si>
  <si>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</si>
  <si>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</si>
  <si>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</si>
  <si>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</si>
  <si>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</si>
  <si>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</si>
  <si>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</si>
  <si>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</si>
  <si>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</si>
  <si>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</si>
  <si>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</si>
  <si>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</si>
  <si>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</si>
  <si>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</si>
  <si>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</si>
  <si>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</si>
  <si>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</si>
  <si>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</si>
  <si>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</si>
  <si>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</si>
  <si>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</si>
  <si>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</si>
  <si>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</si>
  <si>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</si>
  <si>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</si>
  <si>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</si>
  <si>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</si>
  <si>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</si>
  <si>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</si>
  <si>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</si>
  <si>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</si>
  <si>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</si>
  <si>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</si>
  <si>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</si>
  <si>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</si>
  <si>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</si>
  <si>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</si>
  <si>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</si>
  <si>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</si>
  <si>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</si>
  <si>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</si>
  <si>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</si>
  <si>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</si>
  <si>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</si>
  <si>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</si>
  <si>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</si>
  <si>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</si>
  <si>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</si>
  <si>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</si>
  <si>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</si>
  <si>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</si>
  <si>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</si>
  <si>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</si>
  <si>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</si>
  <si>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</si>
  <si>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</si>
  <si>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</si>
  <si>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</si>
  <si>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</si>
  <si>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</si>
  <si>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</si>
  <si>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</si>
  <si>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</si>
  <si>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</si>
  <si>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</si>
  <si>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</si>
  <si>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</si>
  <si>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</si>
  <si>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</si>
  <si>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</si>
  <si>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</si>
  <si>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</si>
  <si>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</si>
  <si>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</si>
  <si>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</si>
  <si>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</si>
  <si>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</si>
  <si>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</si>
  <si>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</si>
  <si>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</si>
  <si>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</si>
  <si>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</si>
  <si>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</si>
  <si>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</si>
  <si>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</si>
  <si>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</si>
  <si>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</si>
  <si>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</si>
  <si>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</si>
  <si>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</si>
  <si>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</si>
  <si>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</si>
  <si>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</si>
  <si>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</si>
  <si>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</si>
  <si>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</si>
  <si>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</si>
  <si>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</si>
  <si>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</si>
  <si>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</si>
  <si>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</si>
  <si>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</si>
  <si>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</si>
  <si>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</si>
  <si>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</si>
  <si>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</si>
  <si>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</si>
  <si>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</si>
  <si>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</si>
  <si>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</si>
  <si>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</si>
  <si>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</si>
  <si>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</si>
  <si>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</si>
  <si>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</si>
  <si>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</si>
  <si>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</si>
  <si>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</si>
  <si>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</si>
  <si>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</si>
  <si>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</si>
  <si>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</si>
  <si>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</si>
  <si>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</si>
  <si>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</si>
  <si>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</si>
  <si>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</si>
  <si>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</si>
  <si>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</si>
  <si>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</si>
  <si>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</si>
  <si>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</si>
  <si>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</si>
  <si>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</si>
  <si>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</si>
  <si>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</si>
  <si>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</si>
  <si>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</si>
  <si>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</si>
  <si>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</si>
  <si>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</si>
  <si>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</si>
  <si>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</si>
  <si>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</si>
  <si>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</si>
  <si>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</si>
  <si>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</si>
  <si>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</si>
  <si>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</si>
  <si>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</si>
  <si>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</si>
  <si>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</si>
  <si>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</si>
  <si>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</si>
  <si>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</si>
  <si>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</si>
  <si>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</si>
  <si>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</si>
  <si>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</si>
  <si>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</si>
  <si>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</si>
  <si>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</si>
  <si>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</si>
  <si>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</si>
  <si>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</si>
  <si>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</si>
  <si>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</si>
  <si>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</si>
  <si>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</si>
  <si>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</si>
  <si>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</si>
  <si>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</si>
  <si>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</si>
  <si>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</si>
  <si>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</si>
  <si>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</si>
  <si>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</si>
  <si>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</si>
  <si>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</si>
  <si>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</si>
  <si>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</si>
  <si>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</si>
  <si>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</si>
  <si>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</si>
  <si>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</si>
  <si>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</si>
  <si>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</si>
  <si>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</si>
  <si>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</si>
  <si>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</si>
  <si>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</si>
  <si>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</si>
  <si>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</si>
  <si>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</si>
  <si>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</si>
  <si>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</si>
  <si>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</si>
  <si>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</si>
  <si>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</si>
  <si>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</si>
  <si>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</si>
  <si>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</si>
  <si>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</si>
  <si>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</si>
  <si>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</si>
  <si>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</si>
  <si>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</si>
  <si>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</si>
  <si>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</si>
  <si>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</si>
  <si>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</si>
  <si>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</si>
  <si>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</si>
  <si>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</si>
  <si>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</si>
  <si>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</si>
  <si>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</si>
  <si>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</si>
  <si>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</si>
  <si>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</si>
  <si>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</si>
  <si>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</si>
  <si>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</si>
  <si>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</si>
  <si>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</si>
  <si>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</si>
  <si>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</si>
  <si>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</si>
  <si>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</si>
  <si>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</si>
  <si>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</si>
  <si>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</si>
  <si>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</si>
  <si>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</si>
  <si>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</si>
  <si>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</si>
  <si>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</si>
  <si>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</si>
  <si>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</si>
  <si>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</si>
  <si>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</si>
  <si>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</si>
  <si>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</si>
  <si>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</si>
  <si>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</si>
  <si>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</si>
  <si>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</si>
  <si>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</si>
  <si>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</si>
  <si>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</si>
  <si>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</si>
  <si>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</si>
  <si>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</si>
  <si>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</si>
  <si>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</si>
  <si>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</si>
  <si>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</si>
  <si>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</si>
  <si>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</si>
  <si>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</si>
  <si>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</si>
  <si>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</si>
  <si>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</si>
  <si>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</si>
  <si>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</si>
  <si>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</si>
  <si>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</si>
  <si>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</si>
  <si>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</si>
  <si>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</si>
  <si>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</si>
  <si>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</si>
  <si>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</si>
  <si>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</si>
  <si>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</si>
  <si>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</si>
  <si>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</si>
  <si>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</si>
  <si>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</si>
  <si>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</si>
  <si>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</si>
  <si>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</si>
  <si>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</si>
  <si>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</si>
  <si>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</si>
  <si>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</si>
  <si>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</si>
  <si>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</si>
  <si>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</si>
  <si>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</si>
  <si>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</si>
  <si>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</si>
  <si>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</si>
  <si>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</si>
  <si>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</si>
  <si>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</si>
  <si>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</si>
  <si>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</si>
  <si>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</si>
  <si>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</si>
  <si>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</si>
  <si>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</si>
  <si>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</si>
  <si>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</si>
  <si>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</si>
  <si>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</si>
  <si>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</si>
  <si>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</si>
  <si>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</si>
  <si>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</si>
  <si>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</si>
  <si>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</si>
  <si>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</si>
  <si>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</si>
  <si>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</si>
  <si>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</si>
  <si>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</si>
  <si>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</si>
  <si>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</si>
  <si>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</si>
  <si>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</si>
  <si>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</si>
  <si>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</si>
  <si>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</si>
  <si>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</si>
  <si>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</si>
  <si>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</si>
  <si>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</si>
  <si>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</si>
  <si>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</si>
  <si>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</si>
  <si>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</si>
  <si>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</si>
  <si>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</si>
  <si>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</si>
  <si>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</si>
  <si>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</si>
  <si>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</si>
  <si>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</si>
  <si>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</si>
  <si>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</si>
  <si>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</si>
  <si>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</si>
  <si>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</si>
  <si>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</si>
  <si>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</si>
  <si>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</si>
  <si>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</si>
  <si>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</si>
  <si>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</si>
  <si>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</si>
  <si>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</si>
  <si>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</si>
  <si>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</si>
  <si>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</si>
  <si>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</si>
  <si>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</si>
  <si>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</si>
  <si>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</si>
  <si>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</si>
  <si>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</si>
  <si>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</si>
  <si>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</si>
  <si>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</si>
  <si>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</si>
  <si>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</si>
  <si>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</si>
  <si>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</si>
  <si>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</si>
  <si>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</si>
  <si>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</si>
  <si>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</si>
  <si>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</si>
  <si>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</si>
  <si>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</si>
  <si>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</si>
  <si>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</si>
  <si>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</si>
  <si>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</si>
  <si>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</si>
  <si>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</si>
  <si>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</si>
  <si>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</si>
  <si>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</si>
  <si>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</si>
  <si>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</si>
  <si>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</si>
  <si>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</si>
  <si>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</si>
  <si>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</si>
  <si>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</si>
  <si>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</si>
  <si>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</si>
  <si>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</si>
  <si>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</si>
  <si>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</si>
  <si>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</si>
  <si>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</si>
  <si>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</si>
  <si>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</si>
  <si>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</si>
  <si>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</si>
  <si>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</si>
  <si>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</si>
  <si>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</si>
  <si>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</si>
  <si>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</si>
  <si>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</si>
  <si>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</si>
  <si>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</si>
  <si>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</si>
  <si>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</si>
  <si>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</si>
  <si>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</si>
  <si>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</si>
  <si>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</si>
  <si>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</si>
  <si>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</si>
  <si>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</si>
  <si>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</si>
  <si>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</si>
  <si>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</si>
  <si>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</si>
  <si>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</si>
  <si>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</si>
  <si>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</si>
  <si>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</si>
  <si>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</si>
  <si>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</si>
  <si>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</si>
  <si>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</si>
  <si>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</si>
  <si>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</si>
  <si>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</si>
  <si>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</si>
  <si>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</si>
  <si>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</si>
  <si>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</si>
  <si>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</si>
  <si>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</si>
  <si>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</si>
  <si>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</si>
  <si>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</si>
  <si>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</si>
  <si>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</si>
  <si>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</si>
  <si>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</si>
  <si>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</si>
  <si>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</si>
  <si>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</si>
  <si>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</si>
  <si>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</si>
  <si>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</si>
  <si>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</si>
  <si>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</si>
  <si>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</si>
  <si>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</si>
  <si>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</si>
  <si>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</si>
  <si>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</si>
  <si>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</si>
  <si>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</si>
  <si>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</si>
  <si>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</si>
  <si>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</si>
  <si>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</si>
  <si>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</si>
  <si>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</si>
  <si>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</si>
  <si>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</si>
  <si>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</si>
  <si>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</si>
  <si>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</si>
  <si>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</si>
  <si>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</si>
  <si>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</si>
  <si>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</si>
  <si>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</si>
  <si>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</si>
  <si>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</si>
  <si>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</si>
  <si>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</si>
  <si>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</si>
  <si>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</si>
  <si>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</si>
  <si>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</si>
  <si>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</si>
  <si>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</si>
  <si>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</si>
  <si>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</si>
  <si>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</si>
  <si>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</si>
  <si>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</si>
  <si>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</si>
  <si>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</si>
  <si>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</si>
  <si>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</si>
  <si>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</si>
  <si>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</si>
  <si>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</si>
  <si>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</si>
  <si>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</si>
  <si>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</si>
  <si>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</si>
  <si>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</si>
  <si>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</si>
  <si>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</si>
  <si>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</si>
  <si>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</si>
  <si>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</si>
  <si>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</si>
  <si>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</si>
  <si>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</si>
  <si>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</si>
  <si>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</si>
  <si>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</si>
  <si>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</si>
  <si>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</si>
  <si>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</si>
  <si>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</si>
  <si>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</si>
  <si>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</si>
  <si>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</si>
  <si>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</si>
  <si>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</si>
  <si>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</si>
  <si>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</si>
  <si>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</si>
  <si>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</si>
  <si>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</si>
  <si>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</si>
  <si>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</si>
  <si>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</si>
  <si>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</si>
  <si>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</si>
  <si>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</si>
  <si>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</si>
  <si>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</si>
  <si>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</si>
  <si>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</si>
  <si>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</si>
  <si>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</si>
  <si>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</si>
  <si>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</si>
  <si>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</si>
  <si>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</si>
  <si>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</si>
  <si>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</si>
  <si>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</si>
  <si>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</si>
  <si>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</si>
  <si>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</si>
  <si>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</si>
  <si>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</si>
  <si>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</si>
  <si>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</si>
  <si>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</si>
  <si>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</si>
  <si>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</si>
  <si>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</si>
  <si>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</si>
  <si>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</si>
  <si>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</si>
  <si>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</si>
  <si>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</si>
  <si>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</si>
  <si>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</si>
  <si>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</si>
  <si>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</si>
  <si>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</si>
  <si>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</si>
  <si>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</si>
  <si>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</si>
  <si>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</si>
  <si>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</si>
  <si>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</si>
  <si>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</si>
  <si>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</si>
  <si>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</si>
  <si>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</si>
  <si>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</si>
  <si>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</si>
  <si>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</si>
  <si>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</si>
  <si>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</si>
  <si>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</si>
  <si>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</si>
  <si>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</si>
  <si>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</si>
  <si>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</si>
  <si>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</si>
  <si>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</si>
  <si>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</si>
  <si>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</si>
  <si>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</si>
  <si>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</si>
  <si>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</si>
  <si>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</si>
  <si>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</si>
  <si>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</si>
  <si>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</si>
  <si>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</si>
  <si>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</si>
  <si>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</si>
  <si>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</si>
  <si>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</si>
  <si>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</si>
  <si>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</si>
  <si>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</si>
  <si>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</si>
  <si>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</si>
  <si>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</si>
  <si>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</si>
  <si>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</si>
  <si>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</si>
  <si>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</si>
  <si>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</si>
  <si>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</si>
  <si>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</si>
  <si>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</si>
  <si>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</si>
  <si>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</si>
  <si>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</si>
  <si>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</si>
  <si>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</si>
  <si>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</si>
  <si>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</si>
  <si>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</si>
  <si>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</si>
  <si>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</si>
  <si>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</si>
  <si>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</si>
  <si>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</si>
  <si>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</si>
  <si>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</si>
  <si>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</si>
  <si>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</si>
  <si>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</si>
  <si>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</si>
  <si>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</si>
  <si>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</si>
  <si>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</si>
  <si>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</si>
  <si>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</si>
  <si>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</si>
  <si>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</si>
  <si>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</si>
  <si>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</si>
  <si>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</si>
  <si>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</si>
  <si>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</si>
  <si>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</si>
  <si>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</si>
  <si>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</si>
  <si>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</si>
  <si>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</si>
  <si>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</si>
  <si>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</si>
  <si>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</si>
  <si>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</si>
  <si>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</si>
  <si>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</si>
  <si>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</si>
  <si>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</si>
  <si>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</si>
  <si>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</si>
  <si>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</si>
  <si>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</si>
  <si>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</si>
  <si>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</si>
  <si>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</si>
  <si>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</si>
  <si>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</si>
  <si>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</si>
  <si>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</si>
  <si>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</si>
  <si>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</si>
  <si>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</si>
  <si>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</si>
  <si>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</si>
  <si>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</si>
  <si>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</si>
  <si>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</si>
  <si>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</si>
  <si>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</si>
  <si>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</si>
  <si>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</si>
  <si>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</si>
  <si>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</si>
  <si>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</si>
  <si>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</si>
  <si>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</si>
  <si>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</si>
  <si>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</si>
  <si>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</si>
  <si>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</si>
  <si>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</si>
  <si>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</si>
  <si>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</si>
  <si>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</si>
  <si>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</si>
  <si>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</si>
  <si>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</si>
  <si>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</si>
  <si>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</si>
  <si>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</si>
  <si>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</si>
  <si>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</si>
  <si>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</si>
  <si>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</si>
  <si>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</si>
  <si>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</si>
  <si>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</si>
  <si>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</si>
  <si>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</si>
  <si>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</si>
  <si>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</si>
  <si>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</si>
  <si>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</si>
  <si>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</si>
  <si>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</si>
  <si>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</si>
  <si>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</si>
  <si>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</si>
  <si>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</si>
  <si>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</si>
  <si>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</si>
  <si>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</si>
  <si>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</si>
  <si>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</si>
  <si>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</si>
  <si>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</si>
  <si>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</si>
  <si>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</si>
  <si>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</si>
  <si>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</si>
  <si>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</si>
  <si>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</si>
  <si>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</si>
  <si>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</si>
  <si>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</si>
  <si>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</si>
  <si>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</si>
  <si>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</si>
  <si>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</si>
  <si>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</si>
  <si>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</si>
  <si>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</si>
  <si>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</si>
  <si>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</si>
  <si>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</si>
  <si>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</si>
  <si>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</si>
  <si>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</si>
  <si>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</si>
  <si>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</si>
  <si>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</si>
  <si>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</si>
  <si>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</si>
  <si>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</si>
  <si>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</si>
  <si>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</si>
  <si>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</si>
  <si>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</si>
  <si>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</si>
  <si>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</si>
  <si>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</si>
  <si>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</si>
  <si>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</si>
  <si>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</si>
  <si>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</si>
  <si>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</si>
  <si>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</si>
  <si>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</si>
  <si>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</si>
  <si>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</si>
  <si>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</si>
  <si>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</si>
  <si>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</si>
  <si>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</si>
  <si>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</si>
  <si>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</si>
  <si>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</si>
  <si>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</si>
  <si>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</si>
  <si>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</si>
  <si>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</si>
  <si>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</si>
  <si>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</si>
  <si>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</si>
  <si>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</si>
  <si>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</si>
  <si>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</si>
  <si>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</si>
  <si>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</si>
  <si>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</si>
  <si>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</si>
  <si>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</si>
  <si>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</si>
  <si>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</si>
  <si>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</si>
  <si>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</si>
  <si>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</si>
  <si>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</si>
  <si>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</si>
  <si>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</si>
  <si>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</si>
  <si>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</si>
  <si>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</si>
  <si>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</si>
  <si>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</si>
  <si>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</si>
  <si>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</si>
  <si>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</si>
  <si>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</si>
  <si>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</si>
  <si>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</si>
  <si>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</si>
  <si>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</si>
  <si>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</si>
  <si>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</si>
  <si>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</si>
  <si>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</si>
  <si>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</si>
  <si>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</si>
  <si>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</si>
  <si>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</si>
  <si>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</si>
  <si>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</si>
  <si>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</si>
  <si>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</si>
  <si>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</si>
  <si>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</si>
  <si>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</si>
  <si>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</si>
  <si>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</si>
  <si>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</si>
  <si>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</si>
  <si>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</si>
  <si>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</si>
  <si>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</si>
  <si>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</si>
  <si>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</si>
  <si>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</si>
  <si>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</si>
  <si>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</si>
  <si>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</si>
  <si>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</si>
  <si>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</si>
  <si>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</si>
  <si>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</si>
  <si>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</si>
  <si>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</si>
  <si>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</si>
  <si>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</si>
  <si>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</si>
  <si>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</si>
  <si>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</si>
  <si>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</si>
  <si>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</si>
  <si>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</si>
  <si>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</si>
  <si>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</si>
  <si>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</si>
  <si>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</si>
  <si>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</si>
  <si>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</si>
  <si>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</si>
  <si>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</si>
  <si>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</si>
  <si>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</si>
  <si>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</si>
  <si>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</si>
  <si>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</si>
  <si>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</si>
  <si>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</si>
  <si>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</si>
  <si>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</si>
  <si>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</si>
  <si>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</si>
  <si>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</si>
  <si>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</si>
  <si>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</si>
  <si>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</si>
  <si>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</si>
  <si>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</si>
  <si>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</si>
  <si>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</si>
  <si>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</si>
  <si>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</si>
  <si>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</si>
  <si>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</si>
  <si>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</si>
  <si>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</si>
  <si>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</si>
  <si>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</si>
  <si>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</si>
  <si>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</si>
  <si>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</si>
  <si>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</si>
  <si>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</si>
  <si>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</si>
  <si>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</si>
  <si>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</si>
  <si>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</si>
  <si>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</si>
  <si>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</si>
  <si>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</si>
  <si>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</si>
  <si>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</si>
  <si>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</si>
  <si>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</si>
  <si>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</si>
  <si>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</si>
  <si>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</si>
  <si>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</si>
  <si>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</si>
  <si>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</si>
  <si>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</si>
  <si>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</si>
  <si>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</si>
  <si>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</si>
  <si>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</si>
  <si>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</si>
  <si>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</si>
  <si>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</si>
  <si>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</si>
  <si>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</si>
  <si>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</si>
  <si>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</si>
  <si>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</si>
  <si>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</si>
  <si>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</si>
  <si>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</si>
  <si>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</si>
  <si>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</si>
  <si>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</si>
  <si>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</si>
  <si>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</si>
  <si>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</si>
  <si>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</si>
  <si>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</si>
  <si>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</si>
  <si>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</si>
  <si>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</si>
  <si>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</si>
  <si>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</si>
  <si>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</si>
  <si>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</si>
  <si>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</si>
  <si>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</si>
  <si>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</si>
  <si>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</si>
  <si>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</si>
  <si>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</si>
  <si>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</si>
  <si>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</si>
  <si>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</si>
  <si>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</si>
  <si>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</si>
  <si>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</si>
  <si>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</si>
  <si>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</si>
  <si>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</si>
  <si>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</si>
  <si>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</si>
  <si>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</si>
  <si>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</si>
  <si>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</si>
  <si>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</si>
  <si>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</si>
  <si>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</si>
  <si>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</si>
  <si>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</si>
  <si>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</si>
  <si>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</si>
  <si>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</si>
  <si>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</si>
  <si>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</si>
  <si>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</si>
  <si>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</si>
  <si>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</si>
  <si>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</si>
  <si>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</si>
  <si>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</si>
  <si>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</si>
  <si>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</si>
  <si>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</si>
  <si>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</si>
  <si>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</si>
  <si>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</si>
  <si>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</si>
  <si>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</si>
  <si>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</si>
  <si>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</si>
  <si>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</si>
  <si>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</si>
  <si>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</si>
  <si>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</si>
  <si>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</si>
  <si>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</si>
  <si>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</si>
  <si>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</si>
  <si>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</si>
  <si>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</si>
  <si>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</si>
  <si>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</si>
  <si>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</si>
  <si>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</si>
  <si>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</si>
  <si>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</si>
  <si>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</si>
  <si>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</si>
  <si>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</si>
  <si>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</si>
  <si>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</si>
  <si>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</si>
  <si>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</si>
  <si>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</si>
  <si>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</si>
  <si>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</si>
  <si>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</si>
  <si>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</si>
  <si>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</si>
  <si>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</si>
  <si>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</si>
  <si>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</si>
  <si>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</si>
  <si>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</si>
  <si>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</si>
  <si>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</si>
  <si>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</si>
  <si>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</si>
  <si>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</si>
  <si>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</si>
  <si>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</si>
  <si>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</si>
  <si>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</si>
  <si>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</si>
  <si>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</si>
  <si>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</si>
  <si>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</si>
  <si>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</si>
  <si>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</si>
  <si>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</si>
  <si>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</si>
  <si>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</si>
  <si>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</si>
  <si>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</si>
  <si>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</si>
  <si>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</si>
  <si>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</si>
  <si>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</si>
  <si>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</si>
  <si>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</si>
  <si>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</si>
  <si>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</si>
  <si>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</si>
  <si>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</si>
  <si>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</si>
  <si>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</si>
  <si>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</si>
  <si>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</si>
  <si>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</si>
  <si>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</si>
  <si>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</si>
  <si>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</si>
  <si>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</si>
  <si>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</si>
  <si>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</si>
  <si>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</si>
  <si>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</si>
  <si>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</si>
  <si>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</si>
  <si>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</si>
  <si>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</si>
  <si>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</si>
  <si>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</si>
  <si>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</si>
  <si>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</si>
  <si>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</si>
  <si>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</si>
  <si>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</si>
  <si>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</si>
  <si>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</si>
  <si>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</si>
  <si>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</si>
  <si>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</si>
  <si>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</si>
  <si>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</si>
  <si>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</si>
  <si>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</si>
  <si>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</si>
  <si>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</si>
  <si>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</si>
  <si>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</si>
  <si>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</si>
  <si>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</si>
  <si>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</si>
  <si>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</si>
  <si>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</si>
  <si>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</si>
  <si>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</si>
  <si>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</si>
  <si>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</si>
  <si>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</si>
  <si>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</si>
  <si>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</si>
  <si>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</si>
  <si>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</si>
  <si>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</si>
  <si>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</si>
  <si>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</si>
  <si>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</si>
  <si>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</si>
  <si>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</si>
  <si>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</si>
  <si>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</si>
  <si>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</si>
  <si>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</si>
  <si>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</si>
  <si>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</si>
  <si>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</si>
  <si>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</si>
  <si>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</si>
  <si>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</si>
  <si>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</si>
  <si>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</si>
  <si>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</si>
  <si>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</si>
  <si>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</si>
  <si>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</si>
  <si>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</si>
  <si>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</si>
  <si>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</si>
  <si>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</si>
  <si>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</si>
  <si>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</si>
  <si>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</si>
  <si>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</si>
  <si>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</si>
  <si>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</si>
  <si>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</si>
  <si>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</si>
  <si>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</si>
  <si>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</si>
  <si>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</si>
  <si>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</si>
  <si>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</si>
  <si>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</si>
  <si>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</si>
  <si>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</si>
  <si>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</si>
  <si>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</si>
  <si>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</si>
  <si>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</si>
  <si>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</si>
  <si>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</si>
  <si>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</si>
  <si>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</si>
  <si>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</si>
  <si>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</si>
  <si>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</si>
  <si>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</si>
  <si>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</si>
  <si>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</si>
  <si>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</si>
  <si>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</si>
  <si>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</si>
  <si>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</si>
  <si>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</si>
  <si>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</si>
  <si>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</si>
  <si>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</si>
  <si>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</si>
  <si>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</si>
  <si>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</si>
  <si>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</si>
  <si>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</si>
  <si>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</si>
  <si>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</si>
  <si>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</si>
  <si>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</si>
  <si>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</si>
  <si>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</si>
  <si>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</si>
  <si>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</si>
  <si>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</si>
  <si>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</si>
  <si>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</si>
  <si>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</si>
  <si>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</si>
  <si>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</si>
  <si>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</si>
  <si>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</si>
  <si>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</si>
  <si>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</si>
  <si>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</si>
  <si>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</si>
  <si>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</si>
  <si>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</si>
  <si>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</si>
  <si>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</si>
  <si>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</si>
  <si>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</si>
  <si>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</si>
  <si>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</si>
  <si>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</si>
  <si>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</si>
  <si>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</si>
  <si>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</si>
  <si>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</si>
  <si>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</si>
  <si>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</si>
  <si>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</si>
  <si>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</si>
  <si>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</si>
  <si>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</si>
  <si>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</si>
  <si>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</si>
  <si>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</si>
  <si>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</si>
  <si>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</si>
  <si>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</si>
  <si>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</si>
  <si>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</si>
  <si>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</si>
  <si>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</si>
  <si>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</si>
  <si>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</si>
  <si>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</si>
  <si>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</si>
  <si>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</si>
  <si>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</si>
  <si>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</si>
  <si>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</si>
  <si>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</si>
  <si>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</si>
  <si>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</si>
  <si>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</si>
  <si>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</si>
  <si>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</si>
  <si>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</si>
  <si>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</si>
  <si>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</si>
  <si>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</si>
  <si>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</si>
  <si>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</si>
  <si>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</si>
  <si>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</si>
  <si>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</si>
  <si>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</si>
  <si>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</si>
  <si>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</si>
  <si>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</si>
  <si>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</si>
  <si>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</si>
  <si>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</si>
  <si>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</si>
  <si>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</si>
  <si>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</si>
  <si>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</si>
  <si>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</si>
  <si>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</si>
  <si>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</si>
  <si>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</si>
  <si>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</si>
  <si>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</si>
  <si>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</si>
  <si>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</si>
  <si>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</si>
  <si>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</si>
  <si>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</si>
  <si>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</si>
  <si>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</si>
  <si>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</si>
  <si>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</si>
  <si>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</si>
  <si>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</si>
  <si>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</si>
  <si>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</si>
  <si>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</si>
  <si>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</si>
  <si>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</si>
  <si>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</si>
  <si>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</si>
  <si>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</si>
  <si>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</si>
  <si>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</si>
  <si>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</si>
  <si>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</si>
  <si>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</si>
  <si>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</si>
  <si>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</si>
  <si>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</si>
  <si>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</si>
  <si>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</si>
  <si>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</si>
  <si>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</si>
  <si>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</si>
  <si>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</si>
  <si>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</si>
  <si>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</si>
  <si>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</si>
  <si>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</si>
  <si>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</si>
  <si>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</si>
  <si>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</si>
  <si>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</si>
  <si>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</si>
  <si>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</si>
  <si>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</si>
  <si>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</si>
  <si>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</si>
  <si>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</si>
  <si>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</si>
  <si>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</si>
  <si>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</si>
  <si>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</si>
  <si>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</si>
  <si>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</si>
  <si>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</si>
  <si>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</si>
  <si>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</si>
  <si>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</si>
  <si>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</si>
  <si>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</si>
  <si>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</si>
  <si>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</si>
  <si>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</si>
  <si>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</si>
  <si>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</si>
  <si>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</si>
  <si>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</si>
  <si>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</si>
  <si>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</si>
  <si>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</si>
  <si>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</si>
  <si>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</si>
  <si>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</si>
  <si>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</si>
  <si>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</si>
  <si>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</si>
  <si>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</si>
  <si>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</si>
  <si>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</si>
  <si>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</si>
  <si>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</si>
  <si>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</si>
  <si>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</si>
  <si>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</si>
  <si>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</si>
  <si>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</si>
  <si>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</si>
  <si>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</si>
  <si>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</si>
  <si>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</si>
  <si>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</si>
  <si>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</si>
  <si>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</si>
  <si>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</si>
  <si>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</si>
  <si>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</si>
  <si>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</si>
  <si>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</si>
  <si>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</si>
  <si>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</si>
  <si>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</si>
  <si>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</si>
  <si>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</si>
  <si>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</si>
  <si>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</si>
  <si>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</si>
  <si>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</si>
  <si>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</si>
  <si>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</si>
  <si>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</si>
  <si>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</si>
  <si>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</si>
  <si>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</si>
  <si>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</si>
  <si>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</si>
  <si>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</si>
  <si>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</si>
  <si>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</si>
  <si>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</si>
  <si>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</si>
  <si>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</si>
  <si>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</si>
  <si>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</si>
  <si>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</si>
  <si>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</si>
  <si>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</si>
  <si>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</si>
  <si>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</si>
  <si>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</si>
  <si>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</si>
  <si>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</si>
  <si>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</si>
  <si>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</si>
  <si>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</si>
  <si>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</si>
  <si>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</si>
  <si>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</si>
  <si>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</si>
  <si>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</si>
  <si>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</si>
  <si>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</si>
  <si>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</si>
  <si>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</si>
  <si>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</si>
  <si>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</si>
  <si>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</si>
  <si>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</si>
  <si>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</si>
  <si>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</si>
  <si>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</si>
  <si>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</si>
  <si>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</si>
  <si>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</si>
  <si>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</si>
  <si>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</si>
  <si>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</si>
  <si>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</si>
  <si>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</si>
  <si>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</si>
  <si>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</si>
  <si>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</si>
  <si>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</si>
  <si>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</si>
  <si>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</si>
  <si>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</si>
  <si>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</si>
  <si>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</si>
  <si>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</si>
  <si>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</si>
  <si>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</si>
  <si>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</si>
  <si>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</si>
  <si>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</si>
  <si>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</si>
  <si>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</si>
  <si>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</si>
  <si>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</si>
  <si>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</si>
  <si>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</si>
  <si>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</si>
  <si>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</si>
  <si>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</si>
  <si>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</si>
  <si>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</si>
  <si>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</si>
  <si>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</si>
  <si>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</si>
  <si>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</si>
  <si>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</si>
  <si>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</si>
  <si>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</si>
  <si>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</si>
  <si>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</si>
  <si>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</si>
  <si>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</si>
  <si>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</si>
  <si>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</si>
  <si>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</si>
  <si>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</si>
  <si>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</si>
  <si>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</si>
  <si>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</si>
  <si>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</si>
  <si>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</si>
  <si>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</si>
  <si>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</si>
  <si>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</si>
  <si>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</si>
  <si>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</si>
  <si>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</si>
  <si>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</si>
  <si>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</si>
  <si>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</si>
  <si>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</si>
  <si>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</si>
  <si>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</si>
  <si>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</si>
  <si>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</si>
  <si>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</si>
  <si>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</si>
  <si>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</si>
  <si>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</si>
  <si>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</si>
  <si>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</si>
  <si>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</si>
  <si>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</si>
  <si>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</si>
  <si>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</si>
  <si>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</si>
  <si>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</si>
  <si>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</si>
  <si>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</si>
  <si>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</si>
  <si>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</si>
  <si>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</si>
  <si>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</si>
  <si>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</si>
  <si>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</si>
  <si>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</si>
  <si>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</si>
  <si>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</si>
  <si>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</si>
  <si>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</si>
  <si>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</si>
  <si>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</si>
  <si>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</si>
  <si>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</si>
  <si>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</si>
  <si>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</si>
  <si>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</si>
  <si>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</si>
  <si>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</si>
  <si>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</si>
  <si>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</si>
  <si>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</si>
  <si>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</si>
  <si>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</si>
  <si>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</si>
  <si>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</si>
  <si>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</si>
  <si>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</si>
  <si>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</si>
  <si>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</si>
  <si>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</si>
  <si>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</si>
  <si>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</si>
  <si>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</si>
  <si>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</si>
  <si>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</si>
  <si>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</si>
  <si>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</si>
  <si>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</si>
  <si>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</si>
  <si>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</si>
  <si>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</si>
  <si>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</si>
  <si>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</si>
  <si>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</si>
  <si>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</si>
  <si>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</si>
  <si>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</si>
  <si>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</si>
  <si>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</si>
  <si>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</si>
  <si>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</si>
  <si>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</si>
  <si>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</si>
  <si>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</si>
  <si>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</si>
  <si>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</si>
  <si>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</si>
  <si>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</si>
  <si>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</si>
  <si>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</si>
  <si>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</si>
  <si>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</si>
  <si>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</si>
  <si>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</si>
  <si>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</si>
  <si>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</si>
  <si>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</si>
  <si>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</si>
  <si>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</si>
  <si>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</si>
  <si>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</si>
  <si>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</si>
  <si>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</si>
  <si>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</si>
  <si>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</si>
  <si>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</si>
  <si>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</si>
  <si>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</si>
  <si>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</si>
  <si>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</si>
  <si>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</si>
  <si>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</si>
  <si>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</si>
  <si>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</si>
  <si>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</si>
  <si>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</si>
  <si>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</si>
  <si>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</si>
  <si>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</si>
  <si>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</si>
  <si>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</si>
  <si>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</si>
  <si>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</si>
  <si>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</si>
  <si>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</si>
  <si>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</si>
  <si>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</si>
  <si>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</si>
  <si>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</si>
  <si>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</si>
  <si>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</si>
  <si>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</si>
  <si>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</si>
  <si>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</si>
  <si>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</si>
  <si>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</si>
  <si>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</si>
  <si>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</si>
  <si>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</si>
  <si>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</si>
  <si>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</si>
  <si>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</si>
  <si>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</si>
  <si>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</si>
  <si>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</si>
  <si>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</si>
  <si>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</si>
  <si>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</si>
  <si>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</si>
  <si>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</si>
  <si>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</si>
  <si>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</si>
  <si>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</si>
  <si>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</si>
  <si>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</si>
  <si>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</si>
  <si>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</si>
  <si>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</si>
  <si>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</si>
  <si>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</si>
  <si>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</si>
  <si>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</si>
  <si>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</si>
  <si>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</si>
  <si>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</si>
  <si>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</si>
  <si>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</si>
  <si>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</si>
  <si>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</si>
  <si>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</si>
  <si>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</si>
  <si>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</si>
  <si>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</si>
  <si>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</si>
  <si>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</si>
  <si>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</si>
  <si>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</si>
  <si>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</si>
  <si>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</si>
  <si>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</si>
  <si>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</si>
  <si>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</si>
  <si>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</si>
  <si>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</si>
  <si>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</si>
  <si>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</si>
  <si>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</si>
  <si>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</si>
  <si>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</si>
  <si>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</si>
  <si>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</si>
  <si>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</si>
  <si>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</si>
  <si>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</si>
  <si>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</si>
  <si>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</si>
  <si>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</si>
  <si>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</si>
  <si>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</si>
  <si>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</si>
  <si>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</si>
  <si>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</si>
  <si>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</si>
  <si>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</si>
  <si>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</si>
  <si>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</si>
  <si>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</si>
  <si>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</si>
  <si>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</si>
  <si>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</si>
  <si>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</si>
  <si>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</si>
  <si>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</si>
  <si>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</si>
  <si>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</si>
  <si>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</si>
  <si>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</si>
  <si>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</si>
  <si>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</si>
  <si>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</si>
  <si>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</si>
  <si>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</si>
  <si>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</si>
  <si>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</si>
  <si>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</si>
  <si>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</si>
  <si>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</si>
  <si>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</si>
  <si>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</si>
  <si>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</si>
  <si>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</si>
  <si>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</si>
  <si>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</si>
  <si>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</si>
  <si>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</si>
  <si>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</si>
  <si>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</si>
  <si>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</si>
  <si>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</si>
  <si>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</si>
  <si>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</si>
  <si>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</si>
  <si>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</si>
  <si>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</si>
  <si>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</si>
  <si>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</si>
  <si>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</si>
  <si>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</si>
  <si>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</si>
  <si>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</si>
  <si>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</si>
  <si>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</si>
  <si>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</si>
  <si>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</si>
  <si>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</si>
  <si>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</si>
  <si>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</si>
  <si>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</si>
  <si>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</si>
  <si>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</si>
  <si>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</si>
  <si>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</si>
  <si>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</si>
  <si>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</si>
  <si>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</si>
  <si>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</si>
  <si>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</si>
  <si>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</si>
  <si>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</si>
  <si>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</si>
  <si>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</si>
  <si>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</si>
  <si>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</si>
  <si>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</si>
  <si>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</si>
  <si>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</si>
  <si>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</si>
  <si>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</si>
  <si>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</si>
  <si>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</si>
  <si>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</si>
  <si>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</si>
  <si>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</si>
  <si>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</si>
  <si>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</si>
  <si>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</si>
  <si>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</si>
  <si>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</si>
  <si>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</si>
  <si>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</si>
  <si>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</si>
  <si>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</si>
  <si>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</si>
  <si>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</si>
  <si>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</si>
  <si>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</si>
  <si>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</si>
  <si>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</si>
  <si>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</si>
  <si>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</si>
  <si>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</si>
  <si>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</si>
  <si>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</si>
  <si>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</si>
  <si>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</si>
  <si>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</si>
  <si>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</si>
  <si>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</si>
  <si>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</si>
  <si>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</si>
  <si>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</si>
  <si>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</si>
  <si>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</si>
  <si>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</si>
  <si>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</si>
  <si>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</si>
  <si>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</si>
  <si>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</si>
  <si>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</si>
  <si>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</si>
  <si>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</si>
  <si>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</si>
  <si>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</si>
  <si>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</si>
  <si>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</si>
  <si>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</si>
  <si>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</si>
  <si>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</si>
  <si>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</si>
  <si>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</si>
  <si>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</si>
  <si>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</si>
  <si>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</si>
  <si>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</si>
  <si>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</si>
  <si>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</si>
  <si>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</si>
  <si>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</si>
  <si>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</si>
  <si>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</si>
  <si>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</si>
  <si>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</si>
  <si>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</si>
  <si>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</si>
  <si>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</si>
  <si>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</si>
  <si>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</si>
  <si>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</si>
  <si>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</si>
  <si>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</si>
  <si>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</si>
  <si>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</si>
  <si>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</si>
  <si>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</si>
  <si>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</si>
  <si>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</si>
  <si>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</si>
  <si>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</si>
  <si>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</si>
  <si>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</si>
  <si>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</si>
  <si>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</si>
  <si>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</si>
  <si>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</si>
  <si>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</si>
  <si>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</si>
  <si>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</si>
  <si>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</si>
  <si>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</si>
  <si>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</si>
  <si>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</si>
  <si>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</si>
  <si>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</si>
  <si>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</si>
  <si>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</si>
  <si>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</si>
  <si>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</si>
  <si>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</si>
  <si>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</si>
  <si>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</si>
  <si>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</si>
  <si>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</si>
  <si>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</si>
  <si>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</si>
  <si>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</si>
  <si>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</si>
  <si>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</si>
  <si>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</si>
  <si>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</si>
  <si>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</si>
  <si>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</si>
  <si>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</si>
  <si>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</si>
  <si>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</si>
  <si>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</si>
  <si>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</si>
  <si>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</si>
  <si>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</si>
  <si>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</si>
  <si>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</si>
  <si>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</si>
  <si>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</si>
  <si>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</si>
  <si>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</si>
  <si>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</si>
  <si>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</si>
  <si>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</si>
  <si>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</si>
  <si>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</si>
  <si>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</si>
  <si>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</si>
  <si>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</si>
  <si>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</si>
  <si>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</si>
  <si>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</si>
  <si>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</si>
  <si>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</si>
  <si>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</si>
  <si>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</si>
  <si>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</si>
  <si>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</si>
  <si>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</si>
  <si>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</si>
  <si>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</si>
  <si>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</si>
  <si>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</si>
  <si>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</si>
  <si>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</si>
  <si>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</si>
  <si>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</si>
  <si>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</si>
  <si>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</si>
  <si>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</si>
  <si>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</si>
  <si>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</si>
  <si>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</si>
  <si>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</si>
  <si>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</si>
  <si>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</si>
  <si>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</si>
  <si>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</si>
  <si>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</si>
  <si>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</si>
  <si>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</si>
  <si>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</si>
  <si>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</si>
  <si>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</si>
  <si>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</si>
  <si>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</si>
  <si>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</si>
  <si>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</si>
  <si>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</si>
  <si>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</si>
  <si>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</si>
  <si>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</si>
  <si>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</si>
  <si>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</si>
  <si>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</si>
  <si>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</si>
  <si>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</si>
  <si>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</si>
  <si>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</si>
  <si>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</si>
  <si>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</si>
  <si>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</si>
  <si>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</si>
  <si>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</si>
  <si>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</si>
  <si>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</si>
  <si>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</si>
  <si>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</si>
  <si>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</si>
  <si>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</si>
  <si>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</si>
  <si>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</si>
  <si>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</si>
  <si>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</si>
  <si>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</si>
  <si>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</si>
  <si>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</si>
  <si>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</si>
  <si>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</si>
  <si>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</si>
  <si>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</si>
  <si>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</si>
  <si>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</si>
  <si>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</si>
  <si>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</si>
  <si>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</si>
  <si>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</si>
  <si>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</si>
  <si>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</si>
  <si>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</si>
  <si>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</si>
  <si>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</si>
  <si>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</si>
  <si>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</si>
  <si>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</si>
  <si>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</si>
  <si>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</si>
  <si>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</si>
  <si>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</si>
  <si>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</si>
  <si>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</si>
  <si>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</si>
  <si>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</si>
  <si>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</si>
  <si>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</si>
  <si>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</si>
  <si>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</si>
  <si>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</si>
  <si>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</si>
  <si>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</si>
  <si>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</si>
  <si>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</si>
  <si>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</si>
  <si>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</si>
  <si>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</si>
  <si>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</si>
  <si>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</si>
  <si>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</si>
  <si>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</si>
  <si>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</si>
  <si>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</si>
  <si>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</si>
  <si>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</si>
  <si>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</si>
  <si>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</si>
  <si>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</si>
  <si>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</si>
  <si>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</si>
  <si>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</si>
  <si>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</si>
  <si>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</si>
  <si>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</si>
  <si>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</si>
  <si>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</si>
  <si>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</si>
  <si>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</si>
  <si>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</si>
  <si>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</si>
  <si>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</si>
  <si>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</si>
  <si>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</si>
  <si>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</si>
  <si>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</si>
  <si>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</si>
  <si>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</si>
  <si>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</si>
  <si>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</si>
  <si>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</si>
  <si>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</si>
  <si>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</si>
  <si>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</si>
  <si>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</si>
  <si>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</si>
  <si>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</si>
  <si>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</si>
  <si>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</si>
  <si>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</si>
  <si>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</si>
  <si>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</si>
  <si>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</si>
  <si>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</si>
  <si>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</si>
  <si>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</si>
  <si>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</si>
  <si>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</si>
  <si>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</si>
  <si>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</si>
  <si>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</si>
  <si>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</si>
  <si>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</si>
  <si>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</si>
  <si>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</si>
  <si>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</si>
  <si>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</si>
  <si>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</si>
  <si>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</si>
  <si>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</si>
  <si>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</si>
  <si>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</si>
  <si>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</si>
  <si>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</si>
  <si>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</si>
  <si>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</si>
  <si>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</si>
  <si>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</si>
  <si>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</si>
  <si>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</si>
  <si>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</si>
  <si>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</si>
  <si>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</si>
  <si>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</si>
  <si>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</si>
  <si>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</si>
  <si>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</si>
  <si>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</si>
  <si>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</si>
  <si>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</si>
  <si>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</si>
  <si>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</si>
  <si>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</si>
  <si>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</si>
  <si>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</si>
  <si>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</si>
  <si>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</si>
  <si>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</si>
  <si>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</si>
  <si>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</si>
  <si>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</si>
  <si>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</si>
  <si>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</si>
  <si>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</si>
  <si>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</si>
  <si>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</si>
  <si>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</si>
  <si>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</si>
  <si>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</si>
  <si>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</si>
  <si>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</si>
  <si>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</si>
  <si>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</si>
  <si>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</si>
  <si>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</si>
  <si>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</si>
  <si>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</si>
  <si>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</si>
  <si>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</si>
  <si>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</si>
  <si>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</si>
  <si>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</si>
  <si>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</si>
  <si>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</si>
  <si>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</si>
  <si>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</si>
  <si>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</si>
  <si>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</si>
  <si>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</si>
  <si>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</si>
  <si>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</si>
  <si>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</si>
  <si>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</si>
  <si>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</si>
  <si>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</si>
  <si>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</si>
  <si>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</si>
  <si>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</si>
  <si>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</si>
  <si>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</si>
  <si>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</si>
  <si>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</si>
  <si>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</si>
  <si>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</si>
  <si>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</si>
  <si>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</si>
  <si>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</si>
  <si>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</si>
  <si>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</si>
  <si>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</si>
  <si>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</si>
  <si>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</si>
  <si>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</si>
  <si>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</si>
  <si>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</si>
  <si>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</si>
  <si>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</si>
  <si>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</si>
  <si>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</si>
  <si>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</si>
  <si>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</si>
  <si>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</si>
  <si>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</si>
  <si>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</si>
  <si>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</si>
  <si>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</si>
  <si>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</si>
  <si>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</si>
  <si>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</si>
  <si>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</si>
  <si>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</si>
  <si>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</si>
  <si>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</si>
  <si>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</si>
  <si>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</si>
  <si>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</si>
  <si>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</si>
  <si>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</si>
  <si>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</si>
  <si>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</si>
  <si>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</si>
  <si>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</si>
  <si>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</si>
  <si>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</si>
  <si>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</si>
  <si>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</si>
  <si>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</si>
  <si>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</si>
  <si>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</si>
  <si>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</si>
  <si>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</si>
  <si>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</si>
  <si>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</si>
  <si>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</si>
  <si>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</si>
  <si>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</si>
  <si>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</si>
  <si>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</si>
  <si>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</si>
  <si>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</si>
  <si>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</si>
  <si>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</si>
  <si>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</si>
  <si>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</si>
  <si>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</si>
  <si>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</si>
  <si>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</si>
  <si>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</si>
  <si>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</si>
  <si>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</si>
  <si>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</si>
  <si>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</si>
  <si>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</si>
  <si>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</si>
  <si>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</si>
  <si>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</si>
  <si>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</si>
  <si>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</si>
  <si>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</si>
  <si>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</si>
  <si>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</si>
  <si>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</si>
  <si>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</si>
  <si>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</si>
  <si>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</si>
  <si>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</si>
  <si>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</si>
  <si>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</si>
  <si>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</si>
  <si>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</si>
  <si>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</si>
  <si>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</si>
  <si>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</si>
  <si>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</si>
  <si>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</si>
  <si>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</si>
  <si>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</si>
  <si>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</si>
  <si>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</si>
  <si>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</si>
  <si>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</si>
  <si>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</si>
  <si>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</si>
  <si>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</si>
  <si>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</si>
  <si>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</si>
  <si>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</si>
  <si>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</si>
  <si>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</si>
  <si>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</si>
  <si>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</si>
  <si>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</si>
  <si>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</si>
  <si>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</si>
  <si>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</si>
  <si>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</si>
  <si>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</si>
  <si>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</si>
  <si>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</si>
  <si>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</si>
  <si>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</si>
  <si>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</si>
  <si>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</si>
  <si>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</si>
  <si>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</si>
  <si>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</si>
  <si>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</si>
  <si>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</si>
  <si>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</si>
  <si>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</si>
  <si>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</si>
  <si>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</si>
  <si>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</si>
  <si>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</si>
  <si>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</si>
  <si>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</si>
  <si>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</si>
  <si>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</si>
  <si>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</si>
  <si>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</si>
  <si>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</si>
  <si>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</si>
  <si>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</si>
  <si>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</si>
  <si>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</si>
  <si>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</si>
  <si>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</si>
  <si>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</si>
  <si>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</si>
  <si>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</si>
  <si>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</si>
  <si>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</si>
  <si>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</si>
  <si>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</si>
  <si>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</si>
  <si>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</si>
  <si>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</si>
  <si>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</si>
  <si>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</si>
  <si>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</si>
  <si>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</si>
  <si>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</si>
  <si>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</si>
  <si>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</si>
  <si>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</si>
  <si>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</si>
  <si>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</si>
  <si>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</si>
  <si>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</si>
  <si>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</si>
  <si>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</si>
  <si>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</si>
  <si>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</si>
  <si>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</si>
  <si>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</si>
  <si>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</si>
  <si>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</si>
  <si>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</si>
  <si>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</si>
  <si>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</si>
  <si>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</si>
  <si>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</si>
  <si>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</si>
  <si>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</si>
  <si>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</si>
  <si>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</si>
  <si>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</si>
  <si>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</si>
  <si>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</si>
  <si>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</si>
  <si>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</si>
  <si>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</si>
  <si>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</si>
  <si>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</si>
  <si>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</si>
  <si>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</si>
  <si>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</si>
  <si>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</si>
  <si>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</si>
  <si>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</si>
  <si>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</si>
  <si>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</si>
  <si>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</si>
  <si>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</si>
  <si>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</si>
  <si>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</si>
  <si>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</si>
  <si>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</si>
  <si>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</si>
  <si>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</si>
  <si>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</si>
  <si>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</si>
  <si>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</si>
  <si>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</si>
  <si>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</si>
  <si>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</si>
  <si>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</si>
  <si>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</si>
  <si>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</si>
  <si>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</si>
  <si>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</si>
  <si>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</si>
  <si>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</si>
  <si>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</si>
  <si>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</si>
  <si>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</si>
  <si>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</si>
  <si>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</si>
  <si>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</si>
  <si>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</si>
  <si>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</si>
  <si>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</si>
  <si>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</si>
  <si>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</si>
  <si>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</si>
  <si>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</si>
  <si>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</si>
  <si>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</si>
  <si>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</si>
  <si>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</si>
  <si>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</si>
  <si>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</si>
  <si>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</si>
  <si>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</si>
  <si>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</si>
  <si>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</si>
  <si>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</si>
  <si>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</si>
  <si>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</si>
  <si>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</si>
  <si>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</si>
  <si>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</si>
  <si>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</si>
  <si>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</si>
  <si>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</si>
  <si>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</si>
  <si>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</si>
  <si>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</si>
  <si>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</si>
  <si>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</si>
  <si>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</si>
  <si>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</si>
  <si>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</si>
  <si>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</si>
  <si>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</si>
  <si>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</si>
  <si>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</si>
  <si>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</si>
  <si>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</si>
  <si>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</si>
  <si>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</si>
  <si>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</si>
  <si>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</si>
  <si>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</si>
  <si>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</si>
  <si>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</si>
  <si>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</si>
  <si>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</si>
  <si>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</si>
  <si>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</si>
  <si>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</si>
  <si>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</si>
  <si>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</si>
  <si>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</si>
  <si>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</si>
  <si>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</si>
  <si>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</si>
  <si>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</si>
  <si>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</si>
  <si>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</si>
  <si>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</si>
  <si>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</si>
  <si>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</si>
  <si>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</si>
  <si>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</si>
  <si>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</si>
  <si>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</si>
  <si>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</si>
  <si>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</si>
  <si>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</si>
  <si>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</si>
  <si>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</si>
  <si>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</si>
  <si>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</si>
  <si>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</si>
  <si>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</si>
  <si>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</si>
  <si>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</si>
  <si>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</si>
  <si>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</si>
  <si>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</si>
  <si>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</si>
  <si>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</si>
  <si>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</si>
  <si>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</si>
  <si>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</si>
  <si>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</si>
  <si>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</si>
  <si>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</si>
  <si>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</si>
  <si>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</si>
  <si>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</si>
  <si>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</si>
  <si>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</si>
  <si>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</si>
  <si>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</si>
  <si>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</si>
  <si>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</si>
  <si>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</si>
  <si>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</si>
  <si>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</si>
  <si>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</si>
  <si>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</si>
  <si>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</si>
  <si>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</si>
  <si>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</si>
  <si>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</si>
  <si>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</si>
  <si>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</si>
  <si>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</si>
  <si>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</si>
  <si>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</si>
  <si>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</si>
  <si>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</si>
  <si>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</si>
  <si>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</si>
  <si>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</si>
  <si>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</si>
  <si>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</si>
  <si>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</si>
  <si>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</si>
  <si>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</si>
  <si>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</si>
  <si>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</si>
  <si>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</si>
  <si>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</si>
  <si>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</si>
  <si>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</si>
  <si>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</si>
  <si>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</si>
  <si>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</si>
  <si>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</si>
  <si>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</si>
  <si>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</si>
  <si>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</si>
  <si>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</si>
  <si>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</si>
  <si>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</si>
  <si>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</si>
  <si>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</si>
  <si>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</si>
  <si>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</si>
  <si>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</si>
  <si>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</si>
  <si>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</si>
  <si>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</si>
  <si>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</si>
  <si>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</si>
  <si>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</si>
  <si>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</si>
  <si>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</si>
  <si>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</si>
  <si>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</si>
  <si>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</si>
  <si>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</si>
  <si>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</si>
  <si>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</si>
  <si>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</si>
  <si>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</si>
  <si>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</si>
  <si>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</si>
  <si>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</si>
  <si>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</si>
  <si>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</si>
  <si>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</si>
  <si>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</si>
  <si>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</si>
  <si>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</si>
  <si>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</si>
  <si>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</si>
  <si>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</si>
  <si>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</si>
  <si>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</si>
  <si>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</si>
  <si>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</si>
  <si>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</si>
  <si>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</si>
  <si>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</si>
  <si>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</si>
  <si>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</si>
  <si>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</si>
  <si>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</si>
  <si>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</si>
  <si>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</si>
  <si>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</si>
  <si>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</si>
  <si>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</si>
  <si>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</si>
  <si>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</si>
  <si>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</si>
  <si>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</si>
  <si>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</si>
  <si>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</si>
  <si>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</si>
  <si>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</si>
  <si>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</si>
  <si>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</si>
  <si>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</si>
  <si>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</si>
  <si>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</si>
  <si>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</si>
  <si>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</si>
  <si>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</si>
  <si>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</si>
  <si>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</si>
  <si>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</si>
  <si>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</si>
  <si>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</si>
  <si>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</si>
  <si>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</si>
  <si>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</si>
  <si>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</si>
  <si>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</si>
  <si>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</si>
  <si>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</si>
  <si>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</si>
  <si>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</si>
  <si>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</si>
  <si>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</si>
  <si>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</si>
  <si>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</si>
  <si>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</si>
  <si>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</si>
  <si>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</si>
  <si>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</si>
  <si>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</si>
  <si>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</si>
  <si>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</si>
  <si>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</si>
  <si>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</si>
  <si>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</si>
  <si>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</si>
  <si>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</si>
  <si>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</si>
  <si>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</si>
  <si>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</si>
  <si>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</si>
  <si>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</si>
  <si>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</si>
  <si>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</si>
  <si>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</si>
  <si>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</si>
  <si>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</si>
  <si>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</si>
  <si>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</si>
  <si>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</si>
  <si>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</si>
  <si>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</si>
  <si>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</si>
  <si>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</si>
  <si>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</si>
  <si>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</si>
  <si>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</si>
  <si>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</si>
  <si>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</si>
  <si>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</si>
  <si>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</si>
  <si>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</si>
  <si>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</si>
  <si>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</si>
  <si>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</si>
  <si>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</si>
  <si>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</si>
  <si>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</si>
  <si>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</si>
  <si>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</si>
  <si>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</si>
  <si>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</si>
  <si>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</si>
  <si>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</si>
  <si>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</si>
  <si>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</si>
  <si>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</si>
  <si>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</si>
  <si>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</si>
  <si>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</si>
  <si>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</si>
  <si>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</si>
  <si>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</si>
  <si>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</si>
  <si>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</si>
  <si>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</si>
  <si>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</si>
  <si>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</si>
  <si>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</si>
  <si>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</si>
  <si>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</si>
  <si>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</si>
  <si>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</si>
  <si>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</si>
  <si>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</si>
  <si>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</si>
  <si>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</si>
  <si>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</si>
  <si>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</si>
  <si>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</si>
  <si>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</si>
  <si>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</si>
  <si>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</si>
  <si>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</si>
  <si>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</si>
  <si>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</si>
  <si>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</si>
  <si>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</si>
  <si>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</si>
  <si>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</si>
  <si>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</si>
  <si>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</si>
  <si>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</si>
  <si>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</si>
  <si>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</si>
  <si>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</si>
  <si>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</si>
  <si>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</si>
  <si>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</si>
  <si>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</si>
  <si>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</si>
  <si>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</si>
  <si>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</si>
  <si>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</si>
  <si>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</si>
  <si>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</si>
  <si>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</si>
  <si>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</si>
  <si>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</si>
  <si>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</si>
  <si>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</si>
  <si>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</si>
  <si>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</si>
  <si>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</si>
  <si>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</si>
  <si>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</si>
  <si>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</si>
  <si>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</si>
  <si>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</si>
  <si>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</si>
  <si>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</si>
  <si>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</si>
  <si>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</si>
  <si>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</si>
  <si>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</si>
  <si>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</si>
  <si>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</si>
  <si>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</si>
  <si>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</si>
  <si>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</si>
  <si>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</si>
  <si>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</si>
  <si>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</si>
  <si>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</si>
  <si>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</si>
  <si>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</si>
  <si>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</si>
  <si>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</si>
  <si>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</si>
  <si>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</si>
  <si>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</si>
  <si>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</si>
  <si>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</si>
  <si>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</si>
  <si>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</si>
  <si>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</si>
  <si>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</si>
  <si>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</si>
  <si>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</si>
  <si>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</si>
  <si>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</si>
  <si>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</si>
  <si>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</si>
  <si>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</si>
  <si>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</si>
  <si>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</si>
  <si>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</si>
  <si>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</si>
  <si>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</si>
  <si>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</si>
  <si>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</si>
  <si>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</si>
  <si>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</si>
  <si>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</si>
  <si>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</si>
  <si>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</si>
  <si>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</si>
  <si>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</si>
  <si>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</si>
  <si>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</si>
  <si>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</si>
  <si>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</si>
  <si>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</si>
  <si>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</si>
  <si>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</si>
  <si>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</si>
  <si>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</si>
  <si>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</si>
  <si>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</si>
  <si>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</si>
  <si>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</si>
  <si>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</si>
  <si>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</si>
  <si>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</si>
  <si>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</si>
  <si>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</si>
  <si>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</si>
  <si>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</si>
  <si>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</si>
  <si>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</si>
  <si>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</si>
  <si>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</si>
  <si>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</si>
  <si>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</si>
  <si>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</si>
  <si>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</si>
  <si>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</si>
  <si>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</si>
  <si>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</si>
  <si>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</si>
  <si>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</si>
  <si>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</si>
  <si>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</si>
  <si>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</si>
  <si>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</si>
  <si>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</si>
  <si>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</si>
  <si>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</si>
  <si>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</si>
  <si>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</si>
  <si>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</si>
  <si>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</si>
  <si>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</si>
  <si>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</si>
  <si>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</si>
  <si>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</si>
  <si>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</si>
  <si>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</si>
  <si>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</si>
  <si>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</si>
  <si>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</si>
  <si>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</si>
  <si>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</si>
  <si>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</si>
  <si>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</si>
  <si>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</si>
  <si>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</si>
  <si>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</si>
  <si>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</si>
  <si>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</si>
  <si>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</si>
  <si>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</si>
  <si>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</si>
  <si>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</si>
  <si>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</si>
  <si>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</si>
  <si>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</si>
  <si>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</si>
  <si>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</si>
  <si>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</si>
  <si>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</si>
  <si>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</si>
  <si>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</si>
  <si>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</si>
  <si>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</si>
  <si>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</si>
  <si>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</si>
  <si>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</si>
  <si>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</si>
  <si>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</si>
  <si>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</si>
  <si>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</si>
  <si>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</si>
  <si>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</si>
  <si>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</si>
  <si>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</si>
  <si>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</si>
  <si>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</si>
  <si>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</si>
  <si>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</si>
  <si>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</si>
  <si>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</si>
  <si>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</si>
  <si>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</si>
  <si>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</si>
  <si>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</si>
  <si>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</si>
  <si>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</si>
  <si>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</si>
  <si>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</si>
  <si>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</si>
  <si>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</si>
  <si>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</si>
  <si>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</si>
  <si>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</si>
  <si>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</si>
  <si>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</si>
  <si>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</si>
  <si>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</si>
  <si>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</si>
  <si>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</si>
  <si>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</si>
  <si>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</si>
  <si>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</si>
  <si>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</si>
  <si>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</si>
  <si>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</si>
  <si>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</si>
  <si>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</si>
  <si>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</si>
  <si>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</si>
  <si>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</si>
  <si>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</si>
  <si>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</si>
  <si>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</si>
  <si>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</si>
  <si>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</si>
  <si>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</si>
  <si>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</si>
  <si>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</si>
  <si>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</si>
  <si>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</si>
  <si>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</si>
  <si>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</si>
  <si>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</si>
  <si>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</si>
  <si>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</si>
  <si>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</si>
  <si>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</si>
  <si>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</si>
  <si>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</si>
  <si>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</si>
  <si>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</si>
  <si>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</si>
  <si>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</si>
  <si>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</si>
  <si>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</si>
  <si>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</si>
  <si>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</si>
  <si>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</si>
  <si>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</si>
  <si>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</si>
  <si>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</si>
  <si>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</si>
  <si>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</si>
  <si>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</si>
  <si>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</si>
  <si>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</si>
  <si>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</si>
  <si>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</si>
  <si>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</si>
  <si>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</si>
  <si>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</si>
  <si>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</si>
  <si>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</si>
  <si>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</si>
  <si>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</si>
  <si>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</si>
  <si>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</si>
  <si>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</si>
  <si>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</si>
  <si>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</si>
  <si>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</si>
  <si>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</si>
  <si>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</si>
  <si>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</si>
  <si>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</si>
  <si>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</si>
  <si>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</si>
  <si>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</si>
  <si>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</si>
  <si>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</si>
  <si>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</si>
  <si>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</si>
  <si>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</si>
  <si>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</si>
  <si>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</si>
  <si>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</si>
  <si>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</si>
  <si>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</si>
  <si>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</si>
  <si>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</si>
  <si>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</si>
  <si>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</si>
  <si>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</si>
  <si>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</si>
  <si>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</si>
  <si>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</si>
  <si>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</si>
  <si>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</si>
  <si>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</si>
  <si>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</si>
  <si>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</si>
  <si>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</si>
  <si>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</si>
  <si>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</si>
  <si>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</si>
  <si>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</si>
  <si>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</si>
  <si>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</si>
  <si>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</si>
  <si>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</si>
  <si>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</si>
  <si>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</si>
  <si>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</si>
  <si>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</si>
  <si>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</si>
  <si>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</si>
  <si>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</si>
  <si>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</si>
  <si>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</si>
  <si>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</si>
  <si>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</si>
  <si>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</si>
  <si>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</si>
  <si>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</si>
  <si>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</si>
  <si>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</si>
  <si>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</si>
  <si>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</si>
  <si>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</si>
  <si>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</si>
  <si>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</si>
  <si>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</si>
  <si>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</si>
  <si>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</si>
  <si>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</si>
  <si>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</si>
  <si>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</si>
  <si>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</si>
  <si>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</si>
  <si>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</si>
  <si>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</si>
  <si>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</si>
  <si>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</si>
  <si>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</si>
  <si>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</si>
  <si>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</si>
  <si>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</si>
  <si>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</si>
  <si>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</si>
  <si>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</si>
  <si>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</si>
  <si>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</si>
  <si>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</si>
  <si>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</si>
  <si>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</si>
  <si>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</si>
  <si>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</si>
  <si>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</si>
  <si>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</si>
  <si>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</si>
  <si>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</si>
  <si>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</si>
  <si>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</si>
  <si>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</si>
  <si>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</si>
  <si>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</si>
  <si>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</si>
  <si>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</si>
  <si>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</si>
  <si>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</si>
  <si>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</si>
  <si>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</si>
  <si>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</si>
  <si>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</si>
  <si>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</si>
  <si>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</si>
  <si>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</si>
  <si>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</si>
  <si>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</si>
  <si>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</si>
  <si>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</si>
  <si>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</si>
  <si>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</si>
  <si>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</si>
  <si>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</si>
  <si>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</si>
  <si>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</si>
  <si>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</si>
  <si>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</si>
  <si>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</si>
  <si>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</si>
  <si>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</si>
  <si>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</si>
  <si>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</si>
  <si>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</si>
  <si>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</si>
  <si>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</si>
  <si>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</si>
  <si>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</si>
  <si>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</si>
  <si>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</si>
  <si>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</si>
  <si>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</si>
  <si>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</si>
  <si>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</si>
  <si>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</si>
  <si>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</si>
  <si>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</si>
  <si>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</si>
  <si>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</si>
  <si>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</si>
  <si>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</si>
  <si>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</si>
  <si>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</si>
  <si>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</si>
  <si>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</si>
  <si>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</si>
  <si>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</si>
  <si>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</si>
  <si>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</si>
  <si>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</si>
  <si>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</si>
  <si>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</si>
  <si>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</si>
  <si>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</si>
  <si>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</si>
  <si>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</si>
  <si>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</si>
  <si>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</si>
  <si>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</si>
  <si>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</si>
  <si>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</si>
  <si>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</si>
  <si>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</si>
  <si>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</si>
  <si>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</si>
  <si>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</si>
  <si>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</si>
  <si>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</si>
  <si>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</si>
  <si>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</si>
  <si>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</si>
  <si>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</si>
  <si>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</si>
  <si>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</si>
  <si>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</si>
  <si>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</si>
  <si>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</si>
  <si>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</si>
  <si>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</si>
  <si>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</si>
  <si>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</si>
  <si>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</si>
  <si>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</si>
  <si>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</si>
  <si>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</si>
  <si>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</si>
  <si>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</si>
  <si>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</si>
  <si>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</si>
  <si>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</si>
  <si>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</si>
  <si>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</si>
  <si>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</si>
  <si>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</si>
  <si>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</si>
  <si>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</si>
  <si>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</si>
  <si>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</si>
  <si>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</si>
  <si>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</si>
  <si>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</si>
  <si>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</si>
  <si>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</si>
  <si>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</si>
  <si>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</si>
  <si>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</si>
  <si>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</si>
  <si>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</si>
  <si>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</si>
  <si>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</si>
  <si>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</si>
  <si>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</si>
  <si>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</si>
  <si>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</si>
  <si>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</si>
  <si>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</si>
  <si>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</si>
  <si>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</si>
  <si>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</si>
  <si>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</si>
  <si>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</si>
  <si>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</si>
  <si>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</si>
  <si>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</si>
  <si>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</si>
  <si>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</si>
  <si>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</si>
  <si>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</si>
  <si>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</si>
  <si>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</si>
  <si>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</si>
  <si>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</si>
  <si>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</si>
  <si>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</si>
  <si>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</si>
  <si>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</si>
  <si>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</si>
  <si>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</si>
  <si>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</si>
  <si>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</si>
  <si>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</si>
  <si>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</si>
  <si>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</si>
  <si>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</si>
  <si>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</si>
  <si>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</si>
  <si>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</si>
  <si>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</si>
  <si>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</si>
  <si>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</si>
  <si>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</si>
  <si>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</si>
  <si>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</si>
  <si>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</si>
  <si>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</si>
  <si>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</si>
  <si>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</si>
  <si>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</si>
  <si>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</si>
  <si>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</si>
  <si>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</si>
  <si>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</si>
  <si>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</si>
  <si>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</si>
  <si>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</si>
  <si>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</si>
  <si>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</si>
  <si>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</si>
  <si>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</si>
  <si>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</si>
  <si>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</si>
  <si>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</si>
  <si>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</si>
  <si>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</si>
  <si>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</si>
  <si>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</si>
  <si>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</si>
  <si>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</si>
  <si>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</si>
  <si>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</si>
  <si>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</si>
  <si>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</si>
  <si>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</si>
  <si>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</si>
  <si>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</si>
  <si>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</si>
  <si>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</si>
  <si>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</si>
  <si>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</si>
  <si>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</si>
  <si>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</si>
  <si>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</si>
  <si>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</si>
  <si>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</si>
  <si>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</si>
  <si>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</si>
  <si>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</si>
  <si>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</si>
  <si>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</si>
  <si>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</si>
  <si>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</si>
  <si>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</si>
  <si>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</si>
  <si>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</si>
  <si>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</si>
  <si>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</si>
  <si>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</si>
  <si>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</si>
  <si>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</si>
  <si>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</si>
  <si>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</si>
  <si>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</si>
  <si>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</si>
  <si>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</si>
  <si>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</si>
  <si>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</si>
  <si>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</si>
  <si>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</si>
  <si>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</si>
  <si>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</si>
  <si>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</si>
  <si>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</si>
  <si>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</si>
  <si>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</si>
  <si>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</si>
  <si>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</si>
  <si>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</si>
  <si>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</si>
  <si>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</si>
  <si>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</si>
  <si>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</si>
  <si>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</si>
  <si>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</si>
  <si>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</si>
  <si>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</si>
  <si>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</si>
  <si>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</si>
  <si>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</si>
  <si>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</si>
  <si>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</si>
  <si>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</si>
  <si>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</si>
  <si>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</si>
  <si>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</si>
  <si>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</si>
  <si>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</si>
  <si>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</si>
  <si>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</si>
  <si>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</si>
  <si>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</si>
  <si>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</si>
  <si>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</si>
  <si>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</si>
  <si>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</si>
  <si>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</si>
  <si>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</si>
  <si>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</si>
  <si>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</si>
  <si>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</si>
  <si>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</si>
  <si>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</si>
  <si>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</si>
  <si>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</si>
  <si>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</si>
  <si>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</si>
  <si>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</si>
  <si>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</si>
  <si>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</si>
  <si>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</si>
  <si>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</si>
  <si>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</si>
  <si>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</si>
  <si>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</si>
  <si>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</si>
  <si>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</si>
  <si>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</si>
  <si>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</si>
  <si>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</si>
  <si>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</si>
  <si>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</si>
  <si>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</si>
  <si>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</si>
  <si>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</si>
  <si>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</si>
  <si>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</si>
  <si>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</si>
  <si>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</si>
  <si>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</si>
  <si>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</si>
  <si>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</si>
  <si>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</si>
  <si>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</si>
  <si>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</si>
  <si>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</si>
  <si>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</si>
  <si>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</si>
  <si>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</si>
  <si>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</si>
  <si>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</si>
  <si>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</si>
  <si>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</si>
  <si>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</si>
  <si>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</si>
  <si>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</si>
  <si>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</si>
  <si>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</si>
  <si>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</si>
  <si>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</si>
  <si>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</si>
  <si>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</si>
  <si>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</si>
  <si>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</si>
  <si>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</si>
  <si>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</si>
  <si>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</si>
  <si>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</si>
  <si>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</si>
  <si>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</si>
  <si>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</si>
  <si>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</si>
  <si>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</si>
  <si>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</si>
  <si>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</si>
  <si>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</si>
  <si>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</si>
  <si>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</si>
  <si>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</si>
  <si>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</si>
  <si>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</si>
  <si>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</si>
  <si>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</si>
  <si>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</si>
  <si>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</si>
  <si>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</si>
  <si>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</si>
  <si>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</si>
  <si>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</si>
  <si>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</si>
  <si>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</si>
  <si>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</si>
  <si>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</si>
  <si>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</si>
  <si>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</si>
  <si>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</si>
  <si>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</si>
  <si>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</si>
  <si>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</si>
  <si>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</si>
  <si>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</si>
  <si>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</si>
  <si>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</si>
  <si>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</si>
  <si>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</si>
  <si>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</si>
  <si>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</si>
  <si>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</si>
  <si>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</si>
  <si>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</si>
  <si>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</si>
  <si>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</si>
  <si>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</si>
  <si>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</si>
  <si>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</si>
  <si>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</si>
  <si>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</si>
  <si>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</si>
  <si>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</si>
  <si>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</si>
  <si>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</si>
  <si>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</si>
  <si>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</si>
  <si>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</si>
  <si>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</si>
  <si>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</si>
  <si>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</si>
  <si>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</si>
  <si>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</si>
  <si>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</si>
  <si>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</si>
  <si>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</si>
  <si>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</si>
  <si>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</si>
  <si>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</si>
  <si>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</si>
  <si>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</si>
  <si>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</si>
  <si>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</si>
  <si>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</si>
  <si>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</si>
  <si>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</si>
  <si>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</si>
  <si>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</si>
  <si>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</si>
  <si>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</si>
  <si>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</si>
  <si>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</si>
  <si>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</si>
  <si>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</si>
  <si>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</si>
  <si>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</si>
  <si>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</si>
  <si>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</si>
  <si>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</si>
  <si>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</si>
  <si>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</si>
  <si>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</si>
  <si>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</si>
  <si>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</si>
  <si>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</si>
  <si>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</si>
  <si>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</si>
  <si>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</si>
  <si>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</si>
  <si>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</si>
  <si>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</si>
  <si>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</si>
  <si>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</si>
  <si>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</si>
  <si>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</si>
  <si>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</si>
  <si>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</si>
  <si>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</si>
  <si>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</si>
  <si>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</si>
  <si>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</si>
  <si>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</si>
  <si>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</si>
  <si>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</si>
  <si>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</si>
  <si>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</si>
  <si>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</si>
  <si>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</si>
  <si>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</si>
  <si>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</si>
  <si>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</si>
  <si>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</si>
  <si>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</si>
  <si>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</si>
  <si>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</si>
  <si>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</si>
  <si>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</si>
  <si>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</si>
  <si>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</si>
  <si>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</si>
  <si>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</si>
  <si>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</si>
  <si>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</si>
  <si>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</si>
  <si>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</si>
  <si>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</si>
  <si>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</si>
  <si>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</si>
  <si>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</si>
  <si>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</si>
  <si>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</si>
  <si>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</si>
  <si>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</si>
  <si>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</si>
  <si>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</si>
  <si>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</si>
  <si>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</si>
  <si>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</si>
  <si>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</si>
  <si>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</si>
  <si>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</si>
  <si>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</si>
  <si>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</si>
  <si>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</si>
  <si>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</si>
  <si>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</si>
  <si>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</si>
  <si>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</si>
  <si>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</si>
  <si>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</si>
  <si>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</si>
  <si>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</si>
  <si>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</si>
  <si>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</si>
  <si>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</si>
  <si>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</si>
  <si>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</si>
  <si>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</si>
  <si>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</si>
  <si>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</si>
  <si>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</si>
  <si>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</si>
  <si>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</si>
  <si>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</si>
  <si>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</si>
  <si>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</si>
  <si>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</si>
  <si>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</si>
  <si>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</si>
  <si>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</si>
  <si>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</si>
  <si>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</si>
  <si>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</si>
  <si>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</si>
  <si>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</si>
  <si>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</si>
  <si>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</si>
  <si>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</si>
  <si>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</si>
  <si>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</si>
  <si>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</si>
  <si>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</si>
  <si>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</si>
  <si>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</si>
  <si>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</si>
  <si>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</si>
  <si>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</si>
  <si>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</si>
  <si>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</si>
  <si>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</si>
  <si>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</si>
  <si>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</si>
  <si>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</si>
  <si>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</si>
  <si>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</si>
  <si>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</si>
  <si>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</si>
  <si>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</si>
  <si>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</si>
  <si>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</si>
  <si>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</si>
  <si>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</si>
  <si>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</si>
  <si>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</si>
  <si>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</si>
  <si>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</si>
  <si>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</si>
  <si>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</si>
  <si>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</si>
  <si>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</si>
  <si>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</si>
  <si>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</si>
  <si>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</si>
  <si>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</si>
  <si>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</si>
  <si>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</si>
  <si>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</si>
  <si>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</si>
  <si>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</si>
  <si>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</si>
  <si>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</si>
  <si>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</si>
  <si>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</si>
  <si>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</si>
  <si>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</si>
  <si>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</si>
  <si>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</si>
  <si>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</si>
  <si>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</si>
  <si>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</si>
  <si>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</si>
  <si>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</si>
  <si>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</si>
  <si>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</si>
  <si>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</si>
  <si>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</si>
  <si>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</si>
  <si>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</si>
  <si>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</si>
  <si>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</si>
  <si>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</si>
  <si>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</si>
  <si>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</si>
  <si>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</si>
  <si>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</si>
  <si>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</si>
  <si>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</si>
  <si>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</si>
  <si>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</si>
  <si>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</si>
  <si>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</si>
  <si>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</si>
  <si>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</si>
  <si>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</si>
  <si>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</si>
  <si>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</si>
  <si>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</si>
  <si>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</si>
  <si>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</si>
  <si>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</si>
  <si>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</si>
  <si>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</si>
  <si>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</si>
  <si>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</si>
  <si>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</si>
  <si>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</si>
  <si>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</si>
  <si>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</si>
  <si>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</si>
  <si>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</si>
  <si>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</si>
  <si>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</si>
  <si>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</si>
  <si>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</si>
  <si>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</si>
  <si>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</si>
  <si>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</si>
  <si>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</si>
  <si>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</si>
  <si>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</si>
  <si>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</si>
  <si>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</si>
  <si>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</si>
  <si>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</si>
  <si>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</si>
  <si>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</si>
  <si>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</si>
  <si>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</si>
  <si>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</si>
  <si>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</si>
  <si>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</si>
  <si>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</si>
  <si>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</si>
  <si>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</si>
  <si>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</si>
  <si>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</si>
  <si>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</si>
  <si>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</si>
  <si>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</si>
  <si>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</si>
  <si>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</si>
  <si>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</si>
  <si>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</si>
  <si>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</si>
  <si>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</si>
  <si>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</si>
  <si>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</si>
  <si>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</si>
  <si>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</si>
  <si>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</si>
  <si>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</si>
  <si>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</si>
  <si>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</si>
  <si>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</si>
  <si>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</si>
  <si>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</si>
  <si>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</si>
  <si>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</si>
  <si>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</si>
  <si>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</si>
  <si>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</si>
  <si>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</si>
  <si>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</si>
  <si>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</si>
  <si>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</si>
  <si>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</si>
  <si>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</si>
  <si>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</si>
  <si>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</si>
  <si>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</si>
  <si>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</si>
  <si>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</si>
  <si>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</si>
  <si>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</si>
  <si>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</si>
  <si>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</si>
  <si>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</si>
  <si>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</si>
  <si>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</si>
  <si>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</si>
  <si>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</si>
  <si>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</si>
  <si>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</si>
  <si>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</si>
  <si>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</si>
  <si>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</si>
  <si>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</si>
  <si>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</si>
  <si>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</si>
  <si>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</si>
  <si>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</si>
  <si>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</si>
  <si>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</si>
  <si>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</si>
  <si>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</si>
  <si>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</si>
  <si>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</si>
  <si>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</si>
  <si>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</si>
  <si>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</si>
  <si>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</si>
  <si>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</si>
  <si>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</si>
  <si>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</si>
  <si>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</si>
  <si>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</si>
  <si>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</si>
  <si>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</si>
  <si>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</si>
  <si>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</si>
  <si>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</si>
  <si>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</si>
  <si>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</si>
  <si>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</si>
  <si>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</si>
  <si>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</si>
  <si>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</si>
  <si>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</si>
  <si>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</si>
  <si>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</si>
  <si>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</si>
  <si>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</si>
  <si>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</si>
  <si>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</si>
  <si>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</si>
  <si>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</si>
  <si>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</si>
  <si>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</si>
  <si>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</si>
  <si>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</si>
  <si>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</si>
  <si>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</si>
  <si>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</si>
  <si>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</si>
  <si>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</si>
  <si>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</si>
  <si>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</si>
  <si>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</si>
  <si>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</si>
  <si>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</si>
  <si>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</si>
  <si>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</si>
  <si>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</si>
  <si>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</si>
  <si>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</si>
  <si>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</si>
  <si>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</si>
  <si>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</si>
  <si>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</si>
  <si>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</si>
  <si>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</si>
  <si>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</si>
  <si>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</si>
  <si>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</si>
  <si>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</si>
  <si>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</si>
  <si>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</si>
  <si>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</si>
  <si>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</si>
  <si>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</si>
  <si>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</si>
  <si>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</si>
  <si>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</si>
  <si>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</si>
  <si>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</si>
  <si>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</si>
  <si>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</si>
  <si>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</si>
  <si>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</si>
  <si>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</si>
  <si>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</si>
  <si>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</si>
  <si>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</si>
  <si>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</si>
  <si>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</si>
  <si>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</si>
  <si>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</si>
  <si>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</si>
  <si>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</si>
  <si>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</si>
  <si>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</si>
  <si>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</si>
  <si>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</si>
  <si>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</si>
  <si>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</si>
  <si>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</si>
  <si>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</si>
  <si>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</si>
  <si>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</si>
  <si>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</si>
  <si>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</si>
  <si>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</si>
  <si>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</si>
  <si>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</si>
  <si>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</si>
  <si>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</si>
  <si>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</si>
  <si>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</si>
  <si>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</si>
  <si>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</si>
  <si>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</si>
  <si>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</si>
  <si>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</si>
  <si>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</si>
  <si>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</si>
  <si>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</si>
  <si>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</si>
  <si>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</si>
  <si>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</si>
  <si>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</si>
  <si>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</si>
  <si>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</si>
  <si>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</si>
  <si>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</si>
  <si>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</si>
  <si>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</si>
  <si>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</si>
  <si>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</si>
  <si>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</si>
  <si>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</si>
  <si>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</si>
  <si>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</si>
  <si>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</si>
  <si>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</si>
  <si>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</si>
  <si>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</si>
  <si>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</si>
  <si>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</si>
  <si>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</si>
  <si>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</si>
  <si>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</si>
  <si>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</si>
  <si>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</si>
  <si>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</si>
  <si>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</si>
  <si>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</si>
  <si>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</si>
  <si>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</si>
  <si>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</si>
  <si>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</si>
  <si>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</si>
  <si>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</si>
  <si>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</si>
  <si>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</si>
  <si>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</si>
  <si>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</si>
  <si>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</si>
  <si>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</si>
  <si>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</si>
  <si>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</si>
  <si>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</si>
  <si>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</si>
  <si>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</si>
  <si>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</si>
  <si>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</si>
  <si>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</si>
  <si>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</si>
  <si>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</si>
  <si>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</si>
  <si>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</si>
  <si>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</si>
  <si>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</si>
  <si>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</si>
  <si>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</si>
  <si>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</si>
  <si>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</si>
  <si>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</si>
  <si>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</si>
  <si>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</si>
  <si>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</si>
  <si>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</si>
  <si>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</si>
  <si>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</si>
  <si>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</si>
  <si>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</si>
  <si>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</si>
  <si>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</si>
  <si>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</si>
  <si>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</si>
  <si>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</si>
  <si>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</si>
  <si>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</si>
  <si>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</si>
  <si>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</si>
  <si>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</si>
  <si>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</si>
  <si>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</si>
  <si>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</si>
  <si>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</si>
  <si>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</si>
  <si>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</si>
  <si>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</si>
  <si>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</si>
  <si>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</si>
  <si>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</si>
  <si>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</si>
  <si>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</si>
  <si>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</si>
  <si>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</si>
  <si>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</si>
  <si>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</si>
  <si>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</si>
  <si>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</si>
  <si>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</si>
  <si>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</si>
  <si>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</si>
  <si>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</si>
  <si>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</si>
  <si>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</si>
  <si>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</si>
  <si>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</si>
  <si>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</si>
  <si>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</si>
  <si>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</si>
  <si>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</si>
  <si>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</si>
  <si>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</si>
  <si>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</si>
  <si>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</si>
  <si>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</si>
  <si>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</si>
  <si>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</si>
  <si>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</si>
  <si>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</si>
  <si>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</si>
  <si>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</si>
  <si>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</si>
  <si>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</si>
  <si>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</si>
  <si>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</si>
  <si>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</si>
  <si>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</si>
  <si>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</si>
  <si>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</si>
  <si>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</si>
  <si>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</si>
  <si>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</si>
  <si>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</si>
  <si>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</si>
  <si>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</si>
  <si>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</si>
  <si>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</si>
  <si>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</si>
  <si>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</si>
  <si>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</si>
  <si>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</si>
  <si>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</si>
  <si>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</si>
  <si>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</si>
  <si>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</si>
  <si>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</si>
  <si>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</si>
  <si>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</si>
  <si>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</si>
  <si>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</si>
  <si>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</si>
  <si>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</si>
  <si>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</si>
  <si>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</si>
  <si>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</si>
  <si>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</si>
  <si>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</si>
  <si>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</si>
  <si>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</si>
  <si>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</si>
  <si>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</si>
  <si>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</si>
  <si>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</si>
  <si>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</si>
  <si>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</si>
  <si>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</si>
  <si>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</si>
  <si>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</si>
  <si>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</si>
  <si>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</si>
  <si>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</si>
  <si>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</si>
  <si>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</si>
  <si>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</si>
  <si>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</si>
  <si>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</si>
  <si>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</si>
  <si>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</si>
  <si>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</si>
  <si>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</si>
  <si>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</si>
  <si>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</si>
  <si>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</si>
  <si>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</si>
  <si>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</si>
  <si>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</si>
  <si>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</si>
  <si>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</si>
  <si>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</si>
  <si>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</si>
  <si>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</si>
  <si>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</si>
  <si>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</si>
  <si>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</si>
  <si>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</si>
  <si>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</si>
  <si>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</si>
  <si>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</si>
  <si>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</si>
  <si>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</si>
  <si>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</si>
  <si>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</si>
  <si>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</si>
  <si>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</si>
  <si>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</si>
  <si>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</si>
  <si>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</si>
  <si>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</si>
  <si>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</si>
  <si>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</si>
  <si>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</si>
  <si>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</si>
  <si>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</si>
  <si>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</si>
  <si>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</si>
  <si>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</si>
  <si>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</si>
  <si>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</si>
  <si>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</si>
  <si>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</si>
  <si>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</si>
  <si>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</si>
  <si>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</si>
  <si>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</si>
  <si>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</si>
  <si>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</si>
  <si>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</si>
  <si>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</si>
  <si>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</si>
  <si>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</si>
  <si>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</si>
  <si>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</si>
  <si>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</si>
  <si>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</si>
  <si>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</si>
  <si>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</si>
  <si>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</si>
  <si>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</si>
  <si>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</si>
  <si>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</si>
  <si>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</si>
  <si>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</si>
  <si>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</si>
  <si>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</si>
  <si>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</si>
  <si>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</si>
  <si>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</si>
  <si>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</si>
  <si>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</si>
  <si>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</si>
  <si>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</si>
  <si>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</si>
  <si>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</si>
  <si>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</si>
  <si>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</si>
  <si>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</si>
  <si>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</si>
  <si>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</si>
  <si>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</si>
  <si>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</si>
  <si>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</si>
  <si>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</si>
  <si>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</si>
  <si>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</si>
  <si>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</si>
  <si>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</si>
  <si>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</si>
  <si>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</si>
  <si>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</si>
  <si>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</si>
  <si>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</si>
  <si>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</si>
  <si>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</si>
  <si>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</si>
  <si>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</si>
  <si>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</si>
  <si>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</si>
  <si>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</si>
  <si>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</si>
  <si>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</si>
  <si>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</si>
  <si>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</si>
  <si>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</si>
  <si>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</si>
  <si>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</si>
  <si>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</si>
  <si>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</si>
  <si>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</si>
  <si>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</si>
  <si>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</si>
  <si>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</si>
  <si>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</si>
  <si>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</si>
  <si>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</si>
  <si>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</si>
  <si>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</si>
  <si>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</si>
  <si>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</si>
  <si>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</si>
  <si>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</si>
  <si>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</si>
  <si>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</si>
  <si>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</si>
  <si>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</si>
  <si>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</si>
  <si>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</si>
  <si>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</si>
  <si>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</si>
  <si>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</si>
  <si>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</si>
  <si>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</si>
  <si>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</si>
  <si>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</si>
  <si>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</si>
  <si>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</si>
  <si>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</si>
  <si>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</si>
  <si>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</si>
  <si>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</si>
  <si>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</si>
  <si>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</si>
  <si>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</si>
  <si>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</si>
  <si>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</si>
  <si>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</si>
  <si>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</si>
  <si>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</si>
  <si>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</si>
  <si>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</si>
  <si>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</si>
  <si>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</si>
  <si>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</si>
  <si>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</si>
  <si>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</si>
  <si>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</si>
  <si>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</si>
  <si>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</si>
  <si>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</si>
  <si>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</si>
  <si>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</si>
  <si>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</si>
  <si>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</si>
  <si>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</si>
  <si>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</si>
  <si>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</si>
  <si>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</si>
  <si>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</si>
  <si>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</si>
  <si>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</si>
  <si>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</si>
  <si>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</si>
  <si>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</si>
  <si>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</si>
  <si>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</si>
  <si>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</si>
  <si>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</si>
  <si>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</si>
  <si>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</si>
  <si>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</si>
  <si>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</si>
  <si>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</si>
  <si>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</si>
  <si>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</si>
  <si>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</si>
  <si>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</si>
  <si>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</si>
  <si>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</si>
  <si>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</si>
  <si>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</si>
  <si>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</si>
  <si>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</si>
  <si>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</si>
  <si>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</si>
  <si>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</si>
  <si>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</si>
  <si>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</si>
  <si>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</si>
  <si>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</si>
  <si>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</si>
  <si>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</si>
  <si>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</si>
  <si>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</si>
  <si>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</si>
  <si>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</si>
  <si>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</si>
  <si>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</si>
  <si>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</si>
  <si>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</si>
  <si>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</si>
  <si>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</si>
  <si>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</si>
  <si>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</si>
  <si>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</si>
  <si>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</si>
  <si>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</si>
  <si>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</si>
  <si>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</si>
  <si>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</si>
  <si>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</si>
  <si>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</si>
  <si>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</si>
  <si>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</si>
  <si>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</si>
  <si>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</si>
  <si>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</si>
  <si>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</si>
  <si>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</si>
  <si>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</si>
  <si>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</si>
  <si>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</si>
  <si>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</si>
  <si>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</si>
  <si>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</si>
  <si>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</si>
  <si>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</si>
  <si>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</si>
  <si>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</si>
  <si>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</si>
  <si>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</si>
  <si>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</si>
  <si>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</si>
  <si>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</si>
  <si>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</si>
  <si>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</si>
  <si>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</si>
  <si>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</si>
  <si>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</si>
  <si>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</si>
  <si>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</si>
  <si>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</si>
  <si>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</si>
  <si>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</si>
  <si>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</si>
  <si>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</si>
  <si>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</si>
  <si>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</si>
  <si>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</si>
  <si>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</si>
  <si>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</si>
  <si>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</si>
  <si>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</si>
  <si>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</si>
  <si>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</si>
  <si>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</si>
  <si>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</si>
  <si>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</si>
  <si>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</si>
  <si>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</si>
  <si>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</si>
  <si>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</si>
  <si>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</si>
  <si>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</si>
  <si>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</si>
  <si>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</si>
  <si>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</si>
  <si>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</si>
  <si>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</si>
  <si>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</si>
  <si>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</si>
  <si>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</si>
  <si>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</si>
  <si>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</si>
  <si>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</si>
  <si>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</si>
  <si>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</si>
  <si>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</si>
  <si>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</si>
  <si>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</si>
  <si>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</si>
  <si>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</si>
  <si>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</si>
  <si>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</si>
  <si>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</si>
  <si>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</si>
  <si>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</si>
  <si>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</si>
  <si>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</si>
  <si>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</si>
  <si>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</si>
  <si>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</si>
  <si>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</si>
  <si>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</si>
  <si>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</si>
  <si>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</si>
  <si>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</si>
  <si>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</si>
  <si>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</si>
  <si>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</si>
  <si>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</si>
  <si>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</si>
  <si>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</si>
  <si>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</si>
  <si>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</si>
  <si>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</si>
  <si>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</si>
  <si>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</si>
  <si>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</si>
  <si>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</si>
  <si>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</si>
  <si>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</si>
  <si>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</si>
  <si>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</si>
  <si>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</si>
  <si>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</si>
  <si>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</si>
  <si>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</si>
  <si>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</si>
  <si>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</si>
  <si>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</si>
  <si>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</si>
  <si>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</si>
  <si>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</si>
  <si>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</si>
  <si>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</si>
  <si>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</si>
  <si>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</si>
  <si>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</si>
  <si>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</si>
  <si>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</si>
  <si>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</si>
  <si>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</si>
  <si>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</si>
  <si>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</si>
  <si>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</si>
  <si>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</si>
  <si>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</si>
  <si>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</si>
  <si>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</si>
  <si>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</si>
  <si>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</si>
  <si>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</si>
  <si>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</si>
  <si>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</si>
  <si>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</si>
  <si>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</si>
  <si>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</si>
  <si>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</si>
  <si>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</si>
  <si>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</si>
  <si>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</si>
  <si>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</si>
  <si>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</si>
  <si>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</si>
  <si>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</si>
  <si>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</si>
  <si>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</si>
  <si>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</si>
  <si>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</si>
  <si>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</si>
  <si>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</si>
  <si>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</si>
  <si>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</si>
  <si>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</si>
  <si>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</si>
  <si>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</si>
  <si>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</si>
  <si>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</si>
  <si>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</si>
  <si>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</si>
  <si>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</si>
  <si>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</si>
  <si>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</si>
  <si>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</si>
  <si>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</si>
  <si>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</si>
  <si>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</si>
  <si>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</si>
  <si>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</si>
  <si>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</si>
  <si>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</si>
  <si>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</si>
  <si>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</si>
  <si>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</si>
  <si>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</si>
  <si>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</si>
  <si>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</si>
  <si>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</si>
  <si>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</si>
  <si>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</si>
  <si>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</si>
  <si>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</si>
  <si>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</si>
  <si>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</si>
  <si>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</si>
  <si>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</si>
  <si>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</si>
  <si>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</si>
  <si>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</si>
  <si>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</si>
  <si>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</si>
  <si>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</si>
  <si>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</si>
  <si>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</si>
  <si>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</si>
  <si>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</si>
  <si>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</si>
  <si>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</si>
  <si>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</si>
  <si>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</si>
  <si>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</si>
  <si>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</si>
  <si>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</si>
  <si>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</si>
  <si>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</si>
  <si>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</si>
  <si>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</si>
  <si>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</si>
  <si>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</si>
  <si>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</si>
  <si>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</si>
  <si>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</si>
  <si>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</si>
  <si>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</si>
  <si>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</si>
  <si>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</si>
  <si>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</si>
  <si>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</si>
  <si>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</si>
  <si>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</si>
  <si>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</si>
  <si>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</si>
  <si>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</si>
  <si>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</si>
  <si>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</si>
  <si>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</si>
  <si>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</si>
  <si>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</si>
  <si>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</si>
  <si>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</si>
  <si>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</si>
  <si>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</si>
  <si>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</si>
  <si>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</si>
  <si>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</si>
  <si>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</si>
  <si>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</si>
  <si>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</si>
  <si>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</si>
  <si>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</si>
  <si>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</si>
  <si>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</si>
  <si>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</si>
  <si>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</si>
  <si>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</si>
  <si>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</si>
  <si>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</si>
  <si>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</si>
  <si>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</si>
  <si>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</si>
  <si>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</si>
  <si>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</si>
  <si>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</si>
  <si>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</si>
  <si>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</si>
  <si>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</si>
  <si>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</si>
  <si>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</si>
  <si>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</si>
  <si>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</si>
  <si>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</si>
  <si>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</si>
  <si>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</si>
  <si>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</si>
  <si>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</si>
  <si>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</si>
  <si>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</si>
  <si>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</si>
  <si>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</si>
  <si>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</si>
  <si>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</si>
  <si>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</si>
  <si>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</si>
  <si>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</si>
  <si>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</si>
  <si>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</si>
  <si>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</si>
  <si>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</si>
  <si>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</si>
  <si>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</si>
  <si>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</si>
  <si>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</si>
  <si>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</si>
  <si>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</si>
  <si>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</si>
  <si>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</si>
  <si>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</si>
  <si>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</si>
  <si>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</si>
  <si>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</si>
  <si>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</si>
  <si>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</si>
  <si>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</si>
  <si>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</si>
  <si>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</si>
  <si>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</si>
  <si>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</si>
  <si>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</si>
  <si>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</si>
  <si>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</si>
  <si>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</si>
  <si>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</si>
  <si>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</si>
  <si>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</si>
  <si>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</si>
  <si>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</si>
  <si>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</si>
  <si>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</si>
  <si>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</si>
  <si>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</si>
  <si>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</si>
  <si>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</si>
  <si>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</si>
  <si>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</si>
  <si>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</si>
  <si>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</si>
  <si>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</si>
  <si>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</si>
  <si>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</si>
  <si>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</si>
  <si>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</si>
  <si>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</si>
  <si>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</si>
  <si>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</si>
  <si>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</si>
  <si>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</si>
  <si>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</si>
  <si>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</si>
  <si>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</si>
  <si>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</si>
  <si>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</si>
  <si>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</si>
  <si>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</si>
  <si>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</si>
  <si>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</si>
  <si>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</si>
  <si>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</si>
  <si>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</si>
  <si>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</si>
  <si>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</si>
  <si>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</si>
  <si>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</si>
  <si>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</si>
  <si>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</si>
  <si>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</si>
  <si>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</si>
  <si>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</si>
  <si>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</si>
  <si>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</si>
  <si>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</si>
  <si>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</si>
  <si>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</si>
  <si>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</si>
  <si>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</si>
  <si>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</si>
  <si>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</si>
  <si>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</si>
  <si>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</si>
  <si>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</si>
  <si>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</si>
  <si>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</si>
  <si>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</si>
  <si>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</si>
  <si>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</si>
  <si>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</si>
  <si>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</si>
  <si>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</si>
  <si>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</si>
  <si>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</si>
  <si>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</si>
  <si>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</si>
  <si>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</si>
  <si>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</si>
  <si>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</si>
  <si>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</si>
  <si>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</si>
  <si>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</si>
  <si>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</si>
  <si>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</si>
  <si>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</si>
  <si>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</si>
  <si>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</si>
  <si>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</si>
  <si>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</si>
  <si>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</si>
  <si>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</si>
  <si>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</si>
  <si>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</si>
  <si>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</si>
  <si>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</si>
  <si>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</si>
  <si>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</si>
  <si>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</si>
  <si>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</si>
  <si>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</si>
  <si>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</si>
  <si>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</si>
  <si>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</si>
  <si>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</si>
  <si>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</si>
  <si>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</si>
  <si>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</si>
  <si>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</si>
  <si>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</si>
  <si>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</si>
  <si>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</si>
  <si>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</si>
  <si>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</si>
  <si>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</si>
  <si>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</si>
  <si>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</si>
  <si>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</si>
  <si>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</si>
  <si>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</si>
  <si>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</si>
  <si>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</si>
  <si>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</si>
  <si>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</si>
  <si>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</si>
  <si>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</si>
  <si>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</si>
  <si>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</si>
  <si>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</si>
  <si>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</si>
  <si>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</si>
  <si>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</si>
  <si>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</si>
  <si>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</si>
  <si>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</si>
  <si>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</si>
  <si>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</si>
  <si>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</si>
  <si>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</si>
  <si>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</si>
  <si>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</si>
  <si>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</si>
  <si>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</si>
  <si>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</si>
  <si>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</si>
  <si>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</si>
  <si>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</si>
  <si>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</si>
  <si>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</si>
  <si>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</si>
  <si>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</si>
  <si>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</si>
  <si>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</si>
  <si>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</si>
  <si>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</si>
  <si>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</si>
  <si>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</si>
  <si>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</si>
  <si>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</si>
  <si>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</si>
  <si>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</si>
  <si>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</si>
  <si>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</si>
  <si>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</si>
  <si>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</si>
  <si>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</si>
  <si>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</si>
  <si>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</si>
  <si>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</si>
  <si>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</si>
  <si>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</si>
  <si>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</si>
  <si>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</si>
  <si>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</si>
  <si>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</si>
  <si>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</si>
  <si>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</si>
  <si>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</si>
  <si>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</si>
  <si>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</si>
  <si>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</si>
  <si>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</si>
  <si>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</si>
  <si>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</si>
  <si>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</si>
  <si>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</si>
  <si>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</si>
  <si>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</si>
  <si>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</si>
  <si>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</si>
  <si>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</si>
  <si>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</si>
  <si>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</si>
  <si>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</si>
  <si>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</si>
  <si>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</si>
  <si>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</si>
  <si>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</si>
  <si>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</si>
  <si>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</si>
  <si>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</si>
  <si>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</si>
  <si>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</si>
  <si>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</si>
  <si>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</si>
  <si>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</si>
  <si>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</si>
  <si>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</si>
  <si>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</si>
  <si>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</si>
  <si>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</si>
  <si>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</si>
  <si>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</si>
  <si>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</si>
  <si>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</si>
  <si>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</si>
  <si>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</si>
  <si>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</si>
  <si>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</si>
  <si>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</si>
  <si>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</si>
  <si>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</si>
  <si>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</si>
  <si>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</si>
  <si>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</si>
  <si>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</si>
  <si>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</si>
  <si>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</si>
  <si>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</si>
  <si>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</si>
  <si>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</si>
  <si>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</si>
  <si>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</si>
  <si>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</si>
  <si>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</si>
  <si>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</si>
  <si>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</si>
  <si>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</si>
  <si>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</si>
  <si>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</si>
  <si>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</si>
  <si>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</si>
  <si>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</si>
  <si>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</si>
  <si>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</si>
  <si>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</si>
  <si>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</si>
  <si>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</si>
  <si>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</si>
  <si>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</si>
  <si>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</si>
  <si>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</si>
  <si>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</si>
  <si>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</si>
  <si>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</si>
  <si>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</si>
  <si>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</si>
  <si>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</si>
  <si>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</si>
  <si>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</si>
  <si>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</si>
  <si>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</si>
  <si>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</si>
  <si>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</si>
  <si>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</si>
  <si>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</si>
  <si>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</si>
  <si>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</si>
  <si>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</si>
  <si>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</si>
  <si>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</si>
  <si>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</si>
  <si>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</si>
  <si>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</si>
  <si>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</si>
  <si>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</si>
  <si>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</si>
  <si>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</si>
  <si>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</si>
  <si>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</si>
  <si>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</si>
  <si>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</si>
  <si>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</si>
  <si>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</si>
  <si>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</si>
  <si>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</si>
  <si>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</si>
  <si>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</si>
  <si>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</si>
  <si>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</si>
  <si>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</si>
  <si>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</si>
  <si>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</si>
  <si>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</si>
  <si>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</si>
  <si>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</si>
  <si>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</si>
  <si>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</si>
  <si>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</si>
  <si>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</si>
  <si>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</si>
  <si>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</si>
  <si>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</si>
  <si>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</si>
  <si>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</si>
  <si>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</si>
  <si>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</si>
  <si>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</si>
  <si>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</si>
  <si>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</si>
  <si>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</si>
  <si>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</si>
  <si>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</si>
  <si>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</si>
  <si>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</si>
  <si>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</si>
  <si>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</si>
  <si>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</si>
  <si>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</si>
  <si>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</si>
  <si>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</si>
  <si>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</si>
  <si>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</si>
  <si>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</si>
  <si>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</si>
  <si>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</si>
  <si>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</si>
  <si>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</si>
  <si>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</si>
  <si>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</si>
  <si>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</si>
  <si>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</si>
  <si>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</si>
  <si>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</si>
  <si>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</si>
  <si>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</si>
  <si>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</si>
  <si>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</si>
  <si>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</si>
  <si>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</si>
  <si>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</si>
  <si>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</si>
  <si>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</si>
  <si>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</si>
  <si>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</si>
  <si>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</si>
  <si>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</si>
  <si>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</si>
  <si>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</si>
  <si>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</si>
  <si>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</si>
  <si>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</si>
  <si>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</si>
  <si>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</si>
  <si>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</si>
  <si>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</si>
  <si>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</si>
  <si>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</si>
  <si>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</si>
  <si>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</si>
  <si>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</si>
  <si>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</si>
  <si>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</si>
  <si>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</si>
  <si>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</si>
  <si>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</si>
  <si>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</si>
  <si>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</si>
  <si>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</si>
  <si>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</si>
  <si>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</si>
  <si>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</si>
  <si>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</si>
  <si>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</si>
  <si>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</si>
  <si>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</si>
  <si>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</si>
  <si>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</si>
  <si>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</si>
  <si>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</si>
  <si>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</si>
  <si>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</si>
  <si>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</si>
  <si>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</si>
  <si>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</si>
  <si>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</si>
  <si>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</si>
  <si>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</si>
  <si>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</si>
  <si>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</si>
  <si>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</si>
  <si>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</si>
  <si>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</si>
  <si>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</si>
  <si>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</si>
  <si>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</si>
  <si>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</si>
  <si>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</si>
  <si>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</si>
  <si>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</si>
  <si>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</si>
  <si>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</si>
  <si>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</si>
  <si>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</si>
  <si>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</si>
  <si>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</si>
  <si>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</si>
  <si>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</si>
  <si>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</si>
  <si>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</si>
  <si>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</si>
  <si>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</si>
  <si>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</si>
  <si>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</si>
  <si>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</si>
  <si>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</si>
  <si>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</si>
  <si>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</si>
  <si>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</si>
  <si>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</si>
  <si>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</si>
  <si>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</si>
  <si>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</si>
  <si>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</si>
  <si>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</si>
  <si>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</si>
  <si>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</si>
  <si>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</si>
  <si>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</si>
  <si>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</si>
  <si>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</si>
  <si>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</si>
  <si>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</si>
  <si>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</si>
  <si>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</si>
  <si>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</si>
  <si>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</si>
  <si>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</si>
  <si>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</si>
  <si>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</si>
  <si>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</si>
  <si>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</si>
  <si>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</si>
  <si>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</si>
  <si>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</si>
  <si>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</si>
  <si>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</si>
  <si>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</si>
  <si>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</si>
  <si>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</si>
  <si>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</si>
  <si>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</si>
  <si>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</si>
  <si>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</si>
  <si>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</si>
  <si>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</si>
  <si>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</si>
  <si>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</si>
  <si>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</si>
  <si>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</si>
  <si>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</si>
  <si>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</si>
  <si>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</si>
  <si>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</si>
  <si>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</si>
  <si>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</si>
  <si>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</si>
  <si>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</si>
  <si>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</si>
  <si>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</si>
  <si>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</si>
  <si>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</si>
  <si>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</si>
  <si>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</si>
  <si>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</si>
  <si>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</si>
  <si>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</si>
  <si>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</si>
  <si>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</si>
  <si>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</si>
  <si>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</si>
  <si>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</si>
  <si>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</si>
  <si>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</si>
  <si>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</si>
  <si>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</si>
  <si>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</si>
  <si>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</si>
  <si>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</si>
  <si>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</si>
  <si>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</si>
  <si>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</si>
  <si>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</si>
  <si>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</si>
  <si>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</si>
  <si>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</si>
  <si>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</si>
  <si>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</si>
  <si>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</si>
  <si>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</si>
  <si>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</si>
  <si>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</si>
  <si>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</si>
  <si>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</si>
  <si>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</si>
  <si>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</si>
  <si>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</si>
  <si>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</si>
  <si>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</si>
  <si>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</si>
  <si>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</si>
  <si>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</si>
  <si>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</si>
  <si>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</si>
  <si>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</si>
  <si>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</si>
  <si>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</si>
  <si>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</si>
  <si>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</si>
  <si>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</si>
  <si>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</si>
  <si>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</si>
  <si>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</si>
  <si>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</si>
  <si>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</si>
  <si>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</si>
  <si>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</si>
  <si>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</si>
  <si>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</si>
  <si>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</si>
  <si>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</si>
  <si>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</si>
  <si>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</si>
  <si>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</si>
  <si>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</si>
  <si>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</si>
  <si>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</si>
  <si>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</si>
  <si>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</si>
  <si>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</si>
  <si>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</si>
  <si>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</si>
  <si>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</si>
  <si>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</si>
  <si>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</si>
  <si>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</si>
  <si>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</si>
  <si>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</si>
  <si>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</si>
  <si>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</si>
  <si>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</si>
  <si>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</si>
  <si>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</si>
  <si>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</si>
  <si>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</si>
  <si>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</si>
  <si>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</si>
  <si>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</si>
  <si>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</si>
  <si>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</si>
  <si>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</si>
  <si>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</si>
  <si>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</si>
  <si>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</si>
  <si>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</si>
  <si>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</si>
  <si>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</si>
  <si>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</si>
  <si>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</si>
  <si>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</si>
  <si>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</si>
  <si>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</si>
  <si>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</si>
  <si>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</si>
  <si>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</si>
  <si>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</si>
  <si>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</si>
  <si>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</si>
  <si>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</si>
  <si>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</si>
  <si>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</si>
  <si>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</si>
  <si>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</si>
  <si>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</si>
  <si>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</si>
  <si>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</si>
  <si>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</si>
  <si>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</si>
  <si>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</si>
  <si>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</si>
  <si>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</si>
  <si>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</si>
  <si>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</si>
  <si>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</si>
  <si>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</si>
  <si>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</si>
  <si>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</si>
  <si>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</si>
  <si>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</si>
  <si>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</si>
  <si>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</si>
  <si>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</si>
  <si>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</si>
  <si>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</si>
  <si>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</si>
  <si>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</si>
  <si>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</si>
  <si>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</si>
  <si>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</si>
  <si>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</si>
  <si>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</si>
  <si>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</si>
  <si>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</si>
  <si>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</si>
  <si>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</si>
  <si>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</si>
  <si>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</si>
  <si>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</si>
  <si>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</si>
  <si>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</si>
  <si>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</si>
  <si>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</si>
  <si>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</si>
  <si>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</si>
  <si>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</si>
  <si>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</si>
  <si>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</si>
  <si>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</si>
  <si>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</si>
  <si>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</si>
  <si>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</si>
  <si>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</si>
  <si>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</si>
  <si>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</si>
  <si>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</si>
  <si>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</si>
  <si>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</si>
  <si>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</si>
  <si>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</si>
  <si>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</si>
  <si>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</si>
  <si>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</si>
  <si>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</si>
  <si>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</si>
  <si>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</si>
  <si>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</si>
  <si>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</si>
  <si>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</si>
  <si>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</si>
  <si>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</si>
  <si>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</si>
  <si>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</si>
  <si>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</si>
  <si>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</si>
  <si>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</si>
  <si>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</si>
  <si>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</si>
  <si>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</si>
  <si>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</si>
  <si>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</si>
  <si>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</si>
  <si>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</si>
  <si>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</si>
  <si>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</si>
  <si>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</si>
  <si>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</si>
  <si>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</si>
  <si>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</si>
  <si>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</si>
  <si>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</si>
  <si>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</si>
  <si>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</si>
  <si>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</si>
  <si>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</si>
  <si>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</si>
  <si>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</si>
  <si>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</si>
  <si>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</si>
  <si>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</si>
  <si>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</si>
  <si>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</si>
  <si>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</si>
  <si>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</si>
  <si>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</si>
  <si>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</si>
  <si>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</si>
  <si>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</si>
  <si>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</si>
  <si>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</si>
  <si>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</si>
  <si>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</si>
  <si>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</si>
  <si>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</si>
  <si>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</si>
  <si>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</si>
  <si>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</si>
  <si>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</si>
  <si>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</si>
  <si>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</si>
  <si>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</si>
  <si>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</si>
  <si>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</si>
  <si>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</si>
  <si>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</si>
  <si>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</si>
  <si>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</si>
  <si>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</si>
  <si>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</si>
  <si>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</si>
  <si>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</si>
  <si>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</si>
  <si>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</si>
  <si>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</si>
  <si>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</si>
  <si>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</si>
  <si>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</si>
  <si>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</si>
  <si>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</si>
  <si>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</si>
  <si>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</si>
  <si>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</si>
  <si>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</si>
  <si>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</si>
  <si>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</si>
  <si>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</si>
  <si>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</si>
  <si>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</si>
  <si>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</si>
  <si>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</si>
  <si>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</si>
  <si>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</si>
  <si>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</si>
  <si>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</si>
  <si>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</si>
  <si>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</si>
  <si>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</si>
  <si>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</si>
  <si>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</si>
  <si>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</si>
  <si>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</si>
  <si>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</si>
  <si>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</si>
  <si>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</si>
  <si>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</si>
  <si>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</si>
  <si>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</si>
  <si>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</si>
  <si>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</si>
  <si>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</si>
  <si>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</si>
  <si>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</si>
  <si>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</si>
  <si>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</si>
  <si>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</si>
  <si>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</si>
  <si>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</si>
  <si>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</si>
  <si>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</si>
  <si>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</si>
  <si>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</si>
  <si>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</si>
  <si>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</si>
  <si>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</si>
  <si>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</si>
  <si>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</si>
  <si>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</si>
  <si>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</si>
  <si>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</si>
  <si>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</si>
  <si>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</si>
  <si>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</si>
  <si>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</si>
  <si>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</si>
  <si>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</si>
  <si>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</si>
  <si>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</si>
  <si>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</si>
  <si>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</si>
  <si>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</si>
  <si>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</si>
  <si>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</si>
  <si>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</si>
  <si>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</si>
  <si>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</si>
  <si>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</si>
  <si>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</si>
  <si>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</si>
  <si>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</si>
  <si>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</si>
  <si>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</si>
  <si>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</si>
  <si>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</si>
  <si>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</si>
  <si>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</si>
  <si>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</si>
  <si>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</si>
  <si>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</si>
  <si>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</si>
  <si>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</si>
  <si>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</si>
  <si>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</si>
  <si>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</si>
  <si>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</si>
  <si>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</si>
  <si>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</si>
  <si>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</si>
  <si>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</si>
  <si>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</si>
  <si>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</si>
  <si>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</si>
  <si>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</si>
  <si>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</si>
  <si>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</si>
  <si>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</si>
  <si>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</si>
  <si>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</si>
  <si>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</si>
  <si>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</si>
  <si>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</si>
  <si>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</si>
  <si>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</si>
  <si>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</si>
  <si>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</si>
  <si>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</si>
  <si>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</si>
  <si>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</si>
  <si>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</si>
  <si>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</si>
  <si>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</si>
  <si>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</si>
  <si>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</si>
  <si>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</si>
  <si>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</si>
  <si>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</si>
  <si>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</si>
  <si>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</si>
  <si>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</si>
  <si>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</si>
  <si>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</si>
  <si>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</si>
  <si>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</si>
  <si>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</si>
  <si>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</si>
  <si>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</si>
  <si>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</si>
  <si>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</si>
  <si>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</si>
  <si>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</si>
  <si>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</si>
  <si>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</si>
  <si>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</si>
  <si>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</si>
  <si>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</si>
  <si>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</si>
  <si>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</si>
  <si>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</si>
  <si>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</si>
  <si>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</si>
  <si>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</si>
  <si>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</si>
  <si>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</si>
  <si>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</si>
  <si>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</si>
  <si>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</si>
  <si>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</si>
  <si>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</si>
  <si>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</si>
  <si>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</si>
  <si>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</si>
  <si>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</si>
  <si>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</si>
  <si>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</si>
  <si>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</si>
  <si>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</si>
  <si>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</si>
  <si>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</si>
  <si>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</si>
  <si>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</si>
  <si>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</si>
  <si>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</si>
  <si>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</si>
  <si>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</si>
  <si>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</si>
  <si>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</si>
  <si>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</si>
  <si>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</si>
  <si>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</si>
  <si>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</si>
  <si>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</si>
  <si>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</si>
  <si>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</si>
  <si>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</si>
  <si>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</si>
  <si>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</si>
  <si>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</si>
  <si>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</si>
  <si>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</si>
  <si>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</si>
  <si>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</si>
  <si>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</si>
  <si>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</si>
  <si>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</si>
  <si>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</si>
  <si>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</si>
  <si>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</si>
  <si>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</si>
  <si>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</si>
  <si>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</si>
  <si>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</si>
  <si>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</si>
  <si>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</si>
  <si>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</si>
  <si>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</si>
  <si>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</si>
  <si>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</si>
  <si>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</si>
  <si>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</si>
  <si>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</si>
  <si>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</si>
  <si>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</si>
  <si>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</si>
  <si>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</si>
  <si>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</si>
  <si>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</si>
  <si>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</si>
  <si>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</si>
  <si>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</si>
  <si>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</si>
  <si>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</si>
  <si>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</si>
  <si>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</si>
  <si>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</si>
  <si>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</si>
  <si>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</si>
  <si>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</si>
  <si>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</si>
  <si>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</si>
  <si>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</si>
  <si>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</si>
  <si>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</si>
  <si>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</si>
  <si>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</si>
  <si>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</si>
  <si>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</si>
  <si>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</si>
  <si>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</si>
  <si>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</si>
  <si>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</si>
  <si>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</si>
  <si>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</si>
  <si>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</si>
  <si>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</si>
  <si>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</si>
  <si>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</si>
  <si>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</si>
  <si>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</si>
  <si>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</si>
  <si>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</si>
  <si>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</si>
  <si>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</si>
  <si>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</si>
  <si>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</si>
  <si>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</si>
  <si>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</si>
  <si>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</si>
  <si>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</si>
  <si>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</si>
  <si>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</si>
  <si>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</si>
  <si>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</si>
  <si>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</si>
  <si>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</si>
  <si>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</si>
  <si>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</si>
  <si>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</si>
  <si>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</si>
  <si>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</si>
  <si>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</si>
  <si>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</si>
  <si>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</si>
  <si>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</si>
  <si>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</si>
  <si>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</si>
  <si>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</si>
  <si>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</si>
  <si>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</si>
  <si>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</si>
  <si>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</si>
  <si>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</si>
  <si>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</si>
  <si>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</si>
  <si>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</si>
  <si>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</si>
  <si>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</si>
  <si>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</si>
  <si>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</si>
  <si>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</si>
  <si>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</si>
  <si>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</si>
  <si>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</si>
  <si>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</si>
  <si>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</si>
  <si>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</si>
  <si>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</si>
  <si>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</si>
  <si>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</si>
  <si>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</si>
  <si>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</si>
  <si>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</si>
  <si>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</si>
  <si>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</si>
  <si>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</si>
  <si>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</si>
  <si>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</si>
  <si>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</si>
  <si>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</si>
  <si>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</si>
  <si>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</si>
  <si>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</si>
  <si>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</si>
  <si>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</si>
  <si>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</si>
  <si>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</si>
  <si>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</si>
  <si>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</si>
  <si>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</si>
  <si>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</si>
  <si>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</si>
  <si>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</si>
  <si>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</si>
  <si>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</si>
  <si>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</si>
  <si>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</si>
  <si>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</si>
  <si>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</si>
  <si>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</si>
  <si>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</si>
  <si>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</si>
  <si>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</si>
  <si>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</si>
  <si>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</si>
  <si>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</si>
  <si>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</si>
  <si>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</si>
  <si>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</si>
  <si>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</si>
  <si>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</si>
  <si>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</si>
  <si>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</si>
  <si>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</si>
  <si>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</si>
  <si>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</si>
  <si>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</si>
  <si>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</si>
  <si>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</si>
  <si>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</si>
  <si>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</si>
  <si>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</si>
  <si>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</si>
  <si>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</si>
  <si>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</si>
  <si>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</si>
  <si>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</si>
  <si>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</si>
  <si>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</si>
  <si>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</si>
  <si>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</si>
  <si>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</si>
  <si>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</si>
  <si>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</si>
  <si>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</si>
  <si>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</si>
  <si>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</si>
  <si>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</si>
  <si>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</si>
  <si>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</si>
  <si>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</si>
  <si>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</si>
  <si>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</si>
  <si>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</si>
  <si>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</si>
  <si>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</si>
  <si>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</si>
  <si>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</si>
  <si>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</si>
  <si>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</si>
  <si>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</si>
  <si>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</si>
  <si>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</si>
  <si>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</si>
  <si>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</si>
  <si>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</si>
  <si>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</si>
  <si>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</si>
  <si>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</si>
  <si>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</si>
  <si>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</si>
  <si>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</si>
  <si>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</si>
  <si>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</si>
  <si>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</si>
  <si>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</si>
  <si>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</si>
  <si>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</si>
  <si>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</si>
  <si>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</si>
  <si>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</si>
  <si>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</si>
  <si>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</si>
  <si>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</si>
  <si>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</si>
  <si>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</si>
  <si>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</si>
  <si>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</si>
  <si>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</si>
  <si>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</si>
  <si>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</si>
  <si>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</si>
  <si>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</si>
  <si>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</si>
  <si>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</si>
  <si>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</si>
  <si>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</si>
  <si>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</si>
  <si>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</si>
  <si>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</si>
  <si>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</si>
  <si>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</si>
  <si>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</si>
  <si>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</si>
  <si>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</si>
  <si>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</si>
  <si>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</si>
  <si>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</si>
  <si>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</si>
  <si>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</si>
  <si>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</si>
  <si>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</si>
  <si>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</si>
  <si>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</si>
  <si>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</si>
  <si>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</si>
  <si>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</si>
  <si>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</si>
  <si>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</si>
  <si>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</si>
  <si>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</si>
  <si>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</si>
  <si>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</si>
  <si>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</si>
  <si>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</si>
  <si>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</si>
  <si>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</si>
  <si>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</si>
  <si>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</si>
  <si>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</si>
  <si>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</si>
  <si>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</si>
  <si>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</si>
  <si>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</si>
  <si>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</si>
  <si>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</si>
  <si>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</si>
  <si>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</si>
  <si>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</si>
  <si>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</si>
  <si>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</si>
  <si>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</si>
  <si>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</si>
  <si>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</si>
  <si>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</si>
  <si>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</si>
  <si>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</si>
  <si>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</si>
  <si>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</si>
  <si>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</si>
  <si>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</si>
  <si>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</si>
  <si>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</si>
  <si>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</si>
  <si>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</si>
  <si>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</si>
  <si>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</si>
  <si>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</si>
  <si>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</si>
  <si>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</si>
  <si>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</si>
  <si>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</si>
  <si>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</si>
  <si>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</si>
  <si>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</si>
  <si>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</si>
  <si>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</si>
  <si>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</si>
  <si>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</si>
  <si>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</si>
  <si>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</si>
  <si>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</si>
  <si>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</si>
  <si>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</si>
  <si>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</si>
  <si>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</si>
  <si>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</si>
  <si>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</si>
  <si>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</si>
  <si>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</si>
  <si>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</si>
  <si>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</si>
  <si>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</si>
  <si>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</si>
  <si>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</si>
  <si>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</si>
  <si>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</si>
  <si>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</si>
  <si>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</si>
  <si>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</si>
  <si>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</si>
  <si>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</si>
  <si>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</si>
  <si>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</si>
  <si>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</si>
  <si>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</si>
  <si>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</si>
  <si>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</si>
  <si>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</si>
  <si>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</si>
  <si>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</si>
  <si>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</si>
  <si>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</si>
  <si>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</si>
  <si>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</si>
  <si>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</si>
  <si>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</si>
  <si>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</si>
  <si>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</si>
  <si>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</si>
  <si>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</si>
  <si>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</si>
  <si>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</si>
  <si>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</si>
  <si>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</si>
  <si>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</si>
  <si>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</si>
  <si>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</si>
  <si>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</si>
  <si>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</si>
  <si>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</si>
  <si>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</si>
  <si>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</si>
  <si>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</si>
  <si>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</si>
  <si>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</si>
  <si>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</si>
  <si>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</si>
  <si>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</si>
  <si>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</si>
  <si>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</si>
  <si>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</si>
  <si>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</si>
  <si>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</si>
  <si>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</si>
  <si>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</si>
  <si>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</si>
  <si>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</si>
  <si>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</si>
  <si>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</si>
  <si>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</si>
  <si>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</si>
  <si>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</si>
  <si>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</si>
  <si>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</si>
  <si>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</si>
  <si>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</si>
  <si>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</si>
  <si>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</si>
  <si>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</si>
  <si>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</si>
  <si>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</si>
  <si>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</si>
  <si>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</si>
  <si>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</si>
  <si>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</si>
  <si>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</si>
  <si>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</si>
  <si>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</si>
  <si>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</si>
  <si>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</si>
  <si>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</si>
  <si>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</si>
  <si>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</si>
  <si>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</si>
  <si>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</si>
  <si>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</si>
  <si>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</si>
  <si>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</si>
  <si>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</si>
  <si>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</si>
  <si>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</si>
  <si>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</si>
  <si>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</si>
  <si>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</si>
  <si>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</si>
  <si>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</si>
  <si>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</si>
  <si>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</si>
  <si>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</si>
  <si>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</si>
  <si>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</si>
  <si>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</si>
  <si>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</si>
  <si>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</si>
  <si>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</si>
  <si>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</si>
  <si>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</si>
  <si>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</si>
  <si>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</si>
  <si>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</si>
  <si>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</si>
  <si>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</si>
  <si>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</si>
  <si>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</si>
  <si>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</si>
  <si>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</si>
  <si>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</si>
  <si>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</si>
  <si>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</si>
  <si>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</si>
  <si>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</si>
  <si>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</si>
  <si>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</si>
  <si>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</si>
  <si>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</si>
  <si>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</si>
  <si>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</si>
  <si>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</si>
  <si>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</si>
  <si>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</si>
  <si>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</si>
  <si>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</si>
  <si>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</si>
  <si>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</si>
  <si>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</si>
  <si>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</si>
  <si>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</si>
  <si>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</si>
  <si>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</si>
  <si>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</si>
  <si>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</si>
  <si>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</si>
  <si>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</si>
  <si>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</si>
  <si>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</si>
  <si>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</si>
  <si>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</si>
  <si>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</si>
  <si>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</si>
  <si>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</si>
  <si>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</si>
  <si>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</si>
  <si>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</si>
  <si>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</si>
  <si>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</si>
  <si>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</si>
  <si>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</si>
  <si>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</si>
  <si>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</si>
  <si>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</si>
  <si>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</si>
  <si>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</si>
  <si>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</si>
  <si>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</si>
  <si>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</si>
  <si>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</si>
  <si>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</si>
  <si>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</si>
  <si>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</si>
  <si>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</si>
  <si>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</si>
  <si>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</si>
  <si>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</si>
  <si>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</si>
  <si>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</si>
  <si>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</si>
  <si>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</si>
  <si>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</si>
  <si>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</si>
  <si>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</si>
  <si>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</si>
  <si>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</si>
  <si>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</si>
  <si>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</si>
  <si>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</si>
  <si>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</si>
  <si>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</si>
  <si>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</si>
  <si>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</si>
  <si>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</si>
  <si>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</si>
  <si>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</si>
  <si>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</si>
  <si>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</si>
  <si>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</si>
  <si>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</si>
  <si>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</si>
  <si>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</si>
  <si>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</si>
  <si>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</si>
  <si>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</si>
  <si>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</si>
  <si>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</si>
  <si>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</si>
  <si>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</si>
  <si>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</si>
  <si>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</si>
  <si>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</si>
  <si>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</si>
  <si>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</si>
  <si>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</si>
  <si>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</si>
  <si>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</si>
  <si>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</si>
  <si>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</si>
  <si>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</si>
  <si>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</si>
  <si>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</si>
  <si>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</si>
  <si>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</si>
  <si>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</si>
  <si>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</si>
  <si>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</si>
  <si>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</si>
  <si>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</si>
  <si>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</si>
  <si>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</si>
  <si>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</si>
  <si>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</si>
  <si>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</si>
  <si>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</si>
  <si>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</si>
  <si>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</si>
  <si>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</si>
  <si>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</si>
  <si>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</si>
  <si>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</si>
  <si>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</si>
  <si>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</si>
  <si>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</si>
  <si>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</si>
  <si>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</si>
  <si>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</si>
  <si>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</si>
  <si>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</si>
  <si>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</si>
  <si>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</si>
  <si>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</si>
  <si>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</si>
  <si>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</si>
  <si>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</si>
  <si>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</si>
  <si>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</si>
  <si>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</si>
  <si>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</si>
  <si>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</si>
  <si>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</si>
  <si>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</si>
  <si>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</si>
  <si>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</si>
  <si>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</si>
  <si>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</si>
  <si>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</si>
  <si>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</si>
  <si>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</si>
  <si>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</si>
  <si>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</si>
  <si>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</si>
  <si>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</si>
  <si>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</si>
  <si>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</si>
  <si>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</si>
  <si>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</si>
  <si>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</si>
  <si>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</si>
  <si>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</si>
  <si>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</si>
  <si>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</si>
  <si>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</si>
  <si>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</si>
  <si>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</si>
  <si>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</si>
  <si>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</si>
  <si>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</si>
  <si>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</si>
  <si>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</si>
  <si>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</si>
  <si>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</si>
  <si>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</si>
  <si>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</si>
  <si>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</si>
  <si>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</si>
  <si>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</si>
  <si>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</si>
  <si>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</si>
  <si>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</si>
  <si>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</si>
  <si>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</si>
  <si>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</si>
  <si>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</si>
  <si>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</si>
  <si>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</si>
  <si>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</si>
  <si>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</si>
  <si>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</si>
  <si>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</si>
  <si>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</si>
  <si>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</si>
  <si>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</si>
  <si>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</si>
  <si>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</si>
  <si>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</si>
  <si>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</si>
  <si>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</si>
  <si>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</si>
  <si>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</si>
  <si>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</si>
  <si>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</si>
  <si>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</si>
  <si>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</si>
  <si>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</si>
  <si>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</si>
  <si>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</si>
  <si>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</si>
  <si>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</si>
  <si>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</si>
  <si>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</si>
  <si>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</si>
  <si>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</si>
  <si>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</si>
  <si>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</si>
  <si>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</si>
  <si>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</si>
  <si>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</si>
  <si>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</si>
  <si>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</si>
  <si>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</si>
  <si>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</si>
  <si>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</si>
  <si>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</si>
  <si>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</si>
  <si>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</si>
  <si>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</si>
  <si>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</si>
  <si>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</si>
  <si>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</si>
  <si>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</si>
  <si>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</si>
  <si>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</si>
  <si>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</si>
  <si>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</si>
  <si>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</si>
  <si>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</si>
  <si>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</si>
  <si>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</si>
  <si>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</si>
  <si>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</si>
  <si>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</si>
  <si>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</si>
  <si>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</si>
  <si>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</si>
  <si>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</si>
  <si>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</si>
  <si>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</si>
  <si>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</si>
  <si>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</si>
  <si>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</si>
  <si>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</si>
  <si>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</si>
  <si>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</si>
  <si>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</si>
  <si>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</si>
  <si>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</si>
  <si>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</si>
  <si>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</si>
  <si>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</si>
  <si>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</si>
  <si>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</si>
  <si>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</si>
  <si>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</si>
  <si>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</si>
  <si>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</si>
  <si>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</si>
  <si>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</si>
  <si>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</si>
  <si>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</si>
  <si>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</si>
  <si>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</si>
  <si>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</si>
  <si>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</si>
  <si>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</si>
  <si>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</si>
  <si>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</si>
  <si>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</si>
  <si>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</si>
  <si>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</si>
  <si>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</si>
  <si>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</si>
  <si>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</si>
  <si>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</si>
  <si>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</si>
  <si>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</si>
  <si>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</si>
  <si>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</si>
  <si>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</si>
  <si>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</si>
  <si>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</si>
  <si>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</si>
  <si>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</si>
  <si>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</si>
  <si>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</si>
  <si>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</si>
  <si>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</si>
  <si>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</si>
  <si>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</si>
  <si>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</si>
  <si>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</si>
  <si>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</si>
  <si>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</si>
  <si>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</si>
  <si>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</si>
  <si>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</si>
  <si>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</si>
  <si>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</si>
  <si>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</si>
  <si>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</si>
  <si>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</si>
  <si>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</si>
  <si>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</si>
  <si>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</si>
  <si>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</si>
  <si>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</si>
  <si>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</si>
  <si>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</si>
  <si>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</si>
  <si>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</si>
  <si>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</si>
  <si>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</si>
  <si>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</si>
  <si>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</si>
  <si>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</si>
  <si>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</si>
  <si>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</si>
  <si>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</si>
  <si>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</si>
  <si>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</si>
  <si>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</si>
  <si>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</si>
  <si>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</si>
  <si>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</si>
  <si>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</si>
  <si>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</si>
  <si>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</si>
  <si>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</si>
  <si>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</si>
  <si>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</si>
  <si>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</si>
  <si>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</si>
  <si>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</si>
  <si>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</si>
  <si>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</si>
  <si>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</si>
  <si>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</si>
  <si>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</si>
  <si>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</si>
  <si>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</si>
  <si>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</si>
  <si>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</si>
  <si>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</si>
  <si>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</si>
  <si>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</si>
  <si>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</si>
  <si>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</si>
  <si>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</si>
  <si>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</si>
  <si>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</si>
  <si>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</si>
  <si>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</si>
  <si>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</si>
  <si>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</si>
  <si>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</si>
  <si>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</si>
  <si>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</si>
  <si>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</si>
  <si>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</si>
  <si>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</si>
  <si>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</si>
  <si>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</si>
  <si>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</si>
  <si>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</si>
  <si>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</si>
  <si>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</si>
  <si>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</si>
  <si>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</si>
  <si>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</si>
  <si>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</si>
  <si>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</si>
  <si>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</si>
  <si>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</si>
  <si>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</si>
  <si>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</si>
  <si>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</si>
  <si>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</si>
  <si>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</si>
  <si>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</si>
  <si>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</si>
  <si>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</si>
  <si>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</si>
  <si>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</si>
  <si>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</si>
  <si>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</si>
  <si>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</si>
  <si>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</si>
  <si>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</si>
  <si>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</si>
  <si>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</si>
  <si>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</si>
  <si>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</si>
  <si>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</si>
  <si>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</si>
  <si>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</si>
  <si>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</si>
  <si>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</si>
  <si>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</si>
  <si>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</si>
  <si>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</si>
  <si>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</si>
  <si>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</si>
  <si>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</si>
  <si>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</si>
  <si>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</si>
  <si>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</si>
  <si>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</si>
  <si>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</si>
  <si>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</si>
  <si>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</si>
  <si>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</si>
  <si>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</si>
  <si>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</si>
  <si>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</si>
  <si>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</si>
  <si>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</si>
  <si>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</si>
  <si>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</si>
  <si>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</si>
  <si>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</si>
  <si>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</si>
  <si>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</si>
  <si>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</si>
  <si>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</si>
  <si>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</si>
  <si>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</si>
  <si>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</si>
  <si>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</si>
  <si>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</si>
  <si>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</si>
  <si>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</si>
  <si>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</si>
  <si>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</si>
  <si>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</si>
  <si>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</si>
  <si>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</si>
  <si>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</si>
  <si>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</si>
  <si>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</si>
  <si>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</si>
  <si>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</si>
  <si>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</si>
  <si>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</si>
  <si>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</si>
  <si>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</si>
  <si>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</si>
  <si>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</si>
  <si>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</si>
  <si>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</si>
  <si>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</si>
  <si>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</si>
  <si>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</si>
  <si>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</si>
  <si>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</si>
  <si>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</si>
  <si>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</si>
  <si>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</si>
  <si>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</si>
  <si>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</si>
  <si>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</si>
  <si>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</si>
  <si>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</si>
  <si>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</si>
  <si>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</si>
  <si>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</si>
  <si>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</si>
  <si>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</si>
  <si>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</si>
  <si>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</si>
  <si>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</si>
  <si>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</si>
  <si>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</si>
  <si>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</si>
  <si>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</si>
  <si>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</si>
  <si>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</si>
  <si>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</si>
  <si>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</si>
  <si>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</si>
  <si>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</si>
  <si>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</si>
  <si>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</si>
  <si>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</si>
  <si>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</si>
  <si>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</si>
  <si>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</si>
  <si>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</si>
  <si>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</si>
  <si>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</si>
  <si>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</si>
  <si>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</si>
  <si>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</si>
  <si>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</si>
  <si>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</si>
  <si>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</si>
  <si>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</si>
  <si>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</si>
  <si>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</si>
  <si>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</si>
  <si>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</si>
  <si>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</si>
  <si>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</si>
  <si>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</si>
  <si>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</si>
  <si>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</si>
  <si>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</si>
  <si>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</si>
  <si>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</si>
  <si>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</si>
  <si>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</si>
  <si>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</si>
  <si>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</si>
  <si>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</si>
  <si>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</si>
  <si>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</si>
  <si>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</si>
  <si>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</si>
  <si>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</si>
  <si>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</si>
  <si>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</si>
  <si>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</si>
  <si>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</si>
  <si>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</si>
  <si>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</si>
  <si>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</si>
  <si>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</si>
  <si>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</si>
  <si>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</si>
  <si>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</si>
  <si>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</si>
  <si>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</si>
  <si>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</si>
  <si>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</si>
  <si>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</si>
  <si>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</si>
  <si>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</si>
  <si>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</si>
  <si>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</si>
  <si>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</si>
  <si>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</si>
  <si>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</si>
  <si>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</si>
  <si>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</si>
  <si>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</si>
  <si>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</si>
  <si>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</si>
  <si>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</si>
  <si>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</si>
  <si>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</si>
  <si>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</si>
  <si>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</si>
  <si>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</si>
  <si>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</si>
  <si>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</si>
  <si>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</si>
  <si>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</si>
  <si>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</si>
  <si>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</si>
  <si>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</si>
  <si>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</si>
  <si>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</si>
  <si>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</si>
  <si>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</si>
  <si>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</si>
  <si>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</si>
  <si>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</si>
  <si>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</si>
  <si>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</si>
  <si>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</si>
  <si>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</si>
  <si>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</si>
  <si>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</si>
  <si>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</si>
  <si>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</si>
  <si>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</si>
  <si>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</si>
  <si>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</si>
  <si>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</si>
  <si>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</si>
  <si>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</si>
  <si>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</si>
  <si>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</si>
  <si>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</si>
  <si>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</si>
  <si>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</si>
  <si>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</si>
  <si>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</si>
  <si>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</si>
  <si>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</si>
  <si>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</si>
  <si>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</si>
  <si>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</si>
  <si>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</si>
  <si>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</si>
  <si>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</si>
  <si>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</si>
  <si>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</si>
  <si>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</si>
  <si>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</si>
  <si>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</si>
  <si>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</si>
  <si>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</si>
  <si>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</si>
  <si>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</si>
  <si>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</si>
  <si>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</si>
  <si>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</si>
  <si>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</si>
  <si>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</si>
  <si>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</si>
  <si>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</si>
  <si>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</si>
  <si>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</si>
  <si>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</si>
  <si>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</si>
  <si>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</si>
  <si>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</si>
  <si>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</si>
  <si>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</si>
  <si>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</si>
  <si>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</si>
  <si>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</si>
  <si>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</si>
  <si>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</si>
  <si>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</si>
  <si>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</si>
  <si>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</si>
  <si>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</si>
  <si>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</si>
  <si>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</si>
  <si>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</si>
  <si>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</si>
  <si>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</si>
  <si>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</si>
  <si>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</si>
  <si>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</si>
  <si>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</si>
  <si>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</si>
  <si>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</si>
  <si>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</si>
  <si>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</si>
  <si>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</si>
  <si>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</si>
  <si>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</si>
  <si>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</si>
  <si>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</si>
  <si>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</si>
  <si>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</si>
  <si>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</si>
  <si>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</si>
  <si>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</si>
  <si>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</si>
  <si>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</si>
  <si>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</si>
  <si>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</si>
  <si>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</si>
  <si>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</si>
  <si>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</si>
  <si>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</si>
  <si>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</si>
  <si>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</si>
  <si>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</si>
  <si>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</si>
  <si>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</si>
  <si>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</si>
  <si>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</si>
  <si>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</si>
  <si>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</si>
  <si>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</si>
  <si>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</si>
  <si>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</si>
  <si>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</si>
  <si>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</si>
  <si>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</si>
  <si>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</si>
  <si>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</si>
  <si>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</si>
  <si>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</si>
  <si>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</si>
  <si>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</si>
  <si>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</si>
  <si>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</si>
  <si>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</si>
  <si>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</si>
  <si>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</si>
  <si>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</si>
  <si>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</si>
  <si>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</si>
  <si>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</si>
  <si>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</si>
  <si>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</si>
  <si>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</si>
  <si>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</si>
  <si>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</si>
  <si>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</si>
  <si>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</si>
  <si>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</si>
  <si>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</si>
  <si>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</si>
  <si>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</si>
  <si>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</si>
  <si>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</si>
  <si>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</si>
  <si>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</si>
  <si>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</si>
  <si>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</si>
  <si>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</si>
  <si>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</si>
  <si>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</si>
  <si>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</si>
  <si>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</si>
  <si>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</si>
  <si>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</si>
  <si>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</si>
  <si>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</si>
  <si>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</si>
  <si>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</si>
  <si>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</si>
  <si>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</si>
  <si>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</si>
  <si>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</si>
  <si>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</si>
  <si>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</si>
  <si>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</si>
  <si>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</si>
  <si>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</si>
  <si>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</si>
  <si>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</si>
  <si>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</si>
  <si>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</si>
  <si>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</si>
  <si>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</si>
  <si>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</si>
  <si>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</si>
  <si>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</si>
  <si>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</si>
  <si>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</si>
  <si>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</si>
  <si>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</si>
  <si>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</si>
  <si>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</si>
  <si>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</si>
  <si>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</si>
  <si>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</si>
  <si>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</si>
  <si>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</si>
  <si>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</si>
  <si>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</si>
  <si>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</si>
  <si>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</si>
  <si>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</si>
  <si>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</si>
  <si>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</si>
  <si>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</si>
  <si>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</si>
  <si>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</si>
  <si>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</si>
  <si>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</si>
  <si>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</si>
  <si>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</si>
  <si>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</si>
  <si>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</si>
  <si>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</si>
  <si>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</si>
  <si>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</si>
  <si>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</si>
  <si>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</si>
  <si>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</si>
  <si>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</si>
  <si>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</si>
  <si>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</si>
  <si>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</si>
  <si>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</si>
  <si>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</si>
  <si>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</si>
  <si>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</si>
  <si>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</si>
  <si>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</si>
  <si>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</si>
  <si>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</si>
  <si>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</si>
  <si>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</si>
  <si>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</si>
  <si>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</si>
  <si>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</si>
  <si>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</si>
  <si>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</si>
  <si>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</si>
  <si>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</si>
  <si>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</si>
  <si>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</si>
  <si>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</si>
  <si>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</si>
  <si>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</si>
  <si>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</si>
  <si>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</si>
  <si>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</si>
  <si>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</si>
  <si>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</si>
  <si>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</si>
  <si>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</si>
  <si>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</si>
  <si>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</si>
  <si>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</si>
  <si>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</si>
  <si>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</si>
  <si>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</si>
  <si>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</si>
  <si>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</si>
  <si>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</si>
  <si>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</si>
  <si>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</si>
  <si>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</si>
  <si>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</si>
  <si>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</si>
  <si>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</si>
  <si>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</si>
  <si>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</si>
  <si>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</si>
  <si>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</si>
  <si>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</si>
  <si>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</si>
  <si>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</si>
  <si>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</si>
  <si>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</si>
  <si>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</si>
  <si>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</si>
  <si>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</si>
  <si>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</si>
  <si>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</si>
  <si>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</si>
  <si>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</si>
  <si>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</si>
  <si>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</si>
  <si>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</si>
  <si>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</si>
  <si>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</si>
  <si>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</si>
  <si>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</si>
  <si>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</si>
  <si>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</si>
  <si>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</si>
  <si>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</si>
  <si>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</si>
  <si>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</si>
  <si>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</si>
  <si>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</si>
  <si>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</si>
  <si>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</si>
  <si>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</si>
  <si>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</si>
  <si>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</si>
  <si>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</si>
  <si>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</si>
  <si>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</si>
  <si>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</si>
  <si>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</si>
  <si>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</si>
  <si>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</si>
  <si>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</si>
  <si>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</si>
  <si>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</si>
  <si>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</si>
  <si>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</si>
  <si>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</si>
  <si>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</si>
  <si>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</si>
  <si>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</si>
  <si>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</si>
  <si>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</si>
  <si>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</si>
  <si>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</si>
  <si>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</si>
  <si>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</si>
  <si>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</si>
  <si>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</si>
  <si>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</si>
  <si>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</si>
  <si>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</si>
  <si>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</si>
  <si>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</si>
  <si>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</si>
  <si>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</si>
  <si>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</si>
  <si>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</si>
  <si>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</si>
  <si>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</si>
  <si>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</si>
  <si>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</si>
  <si>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</si>
  <si>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</si>
  <si>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</si>
  <si>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</si>
  <si>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</si>
  <si>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</si>
  <si>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</si>
  <si>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</si>
  <si>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</si>
  <si>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</si>
  <si>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</si>
  <si>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</si>
  <si>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</si>
  <si>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</si>
  <si>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</si>
  <si>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</si>
  <si>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</si>
  <si>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</si>
  <si>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</si>
  <si>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</si>
  <si>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</si>
  <si>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</si>
  <si>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</si>
  <si>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</si>
  <si>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</si>
  <si>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</si>
  <si>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</si>
  <si>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</si>
  <si>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</si>
  <si>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</si>
  <si>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</si>
  <si>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</si>
  <si>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</si>
  <si>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</si>
  <si>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</si>
  <si>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</si>
  <si>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</si>
  <si>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</si>
  <si>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</si>
  <si>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</si>
  <si>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</si>
  <si>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</si>
  <si>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</si>
  <si>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</si>
  <si>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</si>
  <si>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</si>
  <si>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</si>
  <si>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</si>
  <si>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</si>
  <si>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</si>
  <si>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</si>
  <si>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</si>
  <si>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</si>
  <si>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</si>
  <si>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</si>
  <si>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</si>
  <si>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</si>
  <si>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</si>
  <si>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</si>
  <si>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</si>
  <si>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</si>
  <si>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</si>
  <si>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</si>
  <si>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</si>
  <si>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</si>
  <si>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</si>
  <si>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</si>
  <si>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</si>
  <si>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</si>
  <si>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</si>
  <si>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</si>
  <si>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</si>
  <si>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</si>
  <si>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</si>
  <si>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</si>
  <si>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</si>
  <si>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</si>
  <si>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</si>
  <si>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</si>
  <si>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</si>
  <si>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</si>
  <si>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</si>
  <si>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</si>
  <si>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</si>
  <si>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</si>
  <si>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</si>
  <si>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</si>
  <si>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</si>
  <si>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</si>
  <si>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</si>
  <si>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</si>
  <si>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</si>
  <si>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</si>
  <si>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</si>
  <si>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</si>
  <si>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</si>
  <si>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</si>
  <si>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</si>
  <si>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</si>
  <si>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</si>
  <si>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</si>
  <si>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</si>
  <si>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</si>
  <si>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</si>
  <si>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</si>
  <si>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</si>
  <si>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</si>
  <si>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</si>
  <si>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</si>
  <si>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</si>
  <si>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</si>
  <si>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</si>
  <si>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</si>
  <si>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</si>
  <si>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</si>
  <si>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</si>
  <si>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</si>
  <si>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</si>
  <si>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</si>
  <si>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</si>
  <si>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</si>
  <si>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</si>
  <si>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</si>
  <si>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</si>
  <si>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</si>
  <si>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</si>
  <si>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</si>
  <si>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</si>
  <si>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</si>
  <si>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</si>
  <si>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</si>
  <si>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</si>
  <si>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</si>
  <si>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</si>
  <si>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</si>
  <si>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</si>
  <si>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</si>
  <si>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</si>
  <si>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</si>
  <si>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</si>
  <si>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</si>
  <si>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</si>
  <si>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</si>
  <si>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</si>
  <si>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</si>
  <si>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</si>
  <si>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</si>
  <si>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</si>
  <si>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</si>
  <si>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</si>
  <si>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</si>
  <si>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</si>
  <si>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</si>
  <si>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</si>
  <si>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</si>
  <si>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</si>
  <si>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</si>
  <si>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</si>
  <si>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</si>
  <si>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</si>
  <si>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</si>
  <si>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</si>
  <si>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</si>
  <si>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</si>
  <si>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</si>
  <si>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</si>
  <si>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</si>
  <si>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</si>
  <si>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</si>
  <si>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</si>
  <si>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</si>
  <si>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</si>
  <si>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</si>
  <si>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</si>
  <si>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</si>
  <si>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</si>
  <si>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</si>
  <si>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</si>
  <si>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</si>
  <si>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</si>
  <si>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</si>
  <si>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</si>
  <si>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</si>
  <si>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</si>
  <si>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</si>
  <si>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</si>
  <si>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</si>
  <si>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</si>
  <si>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</si>
  <si>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</si>
  <si>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</si>
  <si>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</si>
  <si>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</si>
  <si>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</si>
  <si>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</si>
  <si>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</si>
  <si>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</si>
  <si>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</si>
  <si>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</si>
  <si>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</si>
  <si>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</si>
  <si>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</si>
  <si>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</si>
  <si>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</si>
  <si>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</si>
  <si>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</si>
  <si>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</si>
  <si>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</si>
  <si>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</si>
  <si>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</si>
  <si>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</si>
  <si>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</si>
  <si>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</si>
  <si>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</si>
  <si>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</si>
  <si>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</si>
  <si>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</si>
  <si>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</si>
  <si>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</si>
  <si>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</si>
  <si>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</si>
  <si>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</si>
  <si>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</si>
  <si>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</si>
  <si>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</si>
  <si>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</si>
  <si>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</si>
  <si>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</si>
  <si>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</si>
  <si>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</si>
  <si>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</si>
  <si>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</si>
  <si>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</si>
  <si>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</si>
  <si>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</si>
  <si>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</si>
  <si>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</si>
  <si>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</si>
  <si>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</si>
  <si>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</si>
  <si>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</si>
  <si>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</si>
  <si>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</si>
  <si>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</si>
  <si>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</si>
  <si>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</si>
  <si>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</si>
  <si>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</si>
  <si>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</si>
  <si>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</si>
  <si>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</si>
  <si>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</si>
  <si>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</si>
  <si>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</si>
  <si>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</si>
  <si>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</si>
  <si>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</si>
  <si>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</si>
  <si>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</si>
  <si>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</si>
  <si>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</si>
  <si>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</si>
  <si>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</si>
  <si>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</si>
  <si>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</si>
  <si>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</si>
  <si>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</si>
  <si>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</si>
  <si>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</si>
  <si>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</si>
  <si>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</si>
  <si>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</si>
  <si>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</si>
  <si>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</si>
  <si>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</si>
  <si>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</si>
  <si>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</si>
  <si>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</si>
  <si>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</si>
  <si>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</si>
  <si>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</si>
  <si>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</si>
  <si>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</si>
  <si>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</si>
  <si>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</si>
  <si>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</si>
  <si>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</si>
  <si>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</si>
  <si>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</si>
  <si>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</si>
  <si>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</si>
  <si>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</si>
  <si>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</si>
  <si>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</si>
  <si>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</si>
  <si>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</si>
  <si>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</si>
  <si>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</si>
  <si>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</si>
  <si>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</si>
  <si>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</si>
  <si>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</si>
  <si>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</si>
  <si>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</si>
  <si>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</si>
  <si>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</si>
  <si>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</si>
  <si>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</si>
  <si>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</si>
  <si>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</si>
  <si>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</si>
  <si>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</si>
  <si>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</si>
  <si>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</si>
  <si>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</si>
  <si>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</si>
  <si>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</si>
  <si>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</si>
  <si>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</si>
  <si>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</si>
  <si>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</si>
  <si>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</si>
  <si>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</si>
  <si>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</si>
  <si>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</si>
  <si>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</si>
  <si>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</si>
  <si>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</si>
  <si>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</si>
  <si>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</si>
  <si>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</si>
  <si>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</si>
  <si>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</si>
  <si>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</si>
  <si>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</si>
  <si>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</si>
  <si>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</si>
  <si>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</si>
  <si>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</si>
  <si>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</si>
  <si>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</si>
  <si>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</si>
  <si>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</si>
  <si>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</si>
  <si>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</si>
  <si>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</si>
  <si>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</si>
  <si>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</si>
  <si>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</si>
  <si>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</si>
  <si>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</si>
  <si>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</si>
  <si>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</si>
  <si>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</si>
  <si>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</si>
  <si>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</si>
  <si>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</si>
  <si>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</si>
  <si>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</si>
  <si>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</si>
  <si>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</si>
  <si>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</si>
  <si>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</si>
  <si>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</si>
  <si>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</si>
  <si>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</si>
  <si>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</si>
  <si>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</si>
  <si>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</si>
  <si>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</si>
  <si>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</si>
  <si>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</si>
  <si>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</si>
  <si>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</si>
  <si>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</si>
  <si>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</si>
  <si>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</si>
  <si>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</si>
  <si>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</si>
  <si>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</si>
  <si>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</si>
  <si>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</si>
  <si>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</si>
  <si>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</si>
  <si>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</si>
  <si>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</si>
  <si>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</si>
  <si>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</si>
  <si>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</si>
  <si>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</si>
  <si>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</si>
  <si>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</si>
  <si>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</si>
  <si>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</si>
  <si>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</si>
  <si>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</si>
  <si>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</si>
  <si>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</si>
  <si>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</si>
  <si>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</si>
  <si>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</si>
  <si>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</si>
  <si>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</si>
  <si>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</si>
  <si>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</si>
  <si>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</si>
  <si>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</si>
  <si>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</si>
  <si>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</si>
  <si>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</si>
  <si>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</si>
  <si>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</si>
  <si>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</si>
  <si>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</si>
  <si>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</si>
  <si>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</si>
  <si>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</si>
  <si>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</si>
  <si>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</si>
  <si>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</si>
  <si>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</si>
  <si>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</si>
  <si>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</si>
  <si>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</si>
  <si>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</si>
  <si>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</si>
  <si>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</si>
  <si>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</si>
  <si>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</si>
  <si>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</si>
  <si>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</si>
  <si>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</si>
  <si>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</si>
  <si>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</si>
  <si>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</si>
  <si>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</si>
  <si>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</si>
  <si>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</si>
  <si>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</si>
  <si>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</si>
  <si>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</si>
  <si>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</si>
  <si>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</si>
  <si>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</si>
  <si>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</si>
  <si>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</si>
  <si>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</si>
  <si>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</si>
  <si>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</si>
  <si>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</si>
  <si>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</si>
  <si>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</si>
  <si>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</si>
  <si>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</si>
  <si>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</si>
  <si>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</si>
  <si>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</si>
  <si>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</si>
  <si>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</si>
  <si>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</si>
  <si>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</si>
  <si>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</si>
  <si>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</si>
  <si>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</si>
  <si>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</si>
  <si>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</si>
  <si>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</si>
  <si>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</si>
  <si>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</si>
  <si>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</si>
  <si>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</si>
  <si>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</si>
  <si>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</si>
  <si>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</si>
  <si>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</si>
  <si>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</si>
  <si>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</si>
  <si>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</si>
  <si>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</si>
  <si>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</si>
  <si>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</si>
  <si>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</si>
  <si>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</si>
  <si>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</si>
  <si>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</si>
  <si>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</si>
  <si>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</si>
  <si>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</si>
  <si>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</si>
  <si>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</si>
  <si>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</si>
  <si>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</si>
  <si>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</si>
  <si>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</si>
  <si>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</si>
  <si>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</si>
  <si>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</si>
  <si>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</si>
  <si>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</si>
  <si>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</si>
  <si>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</si>
  <si>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</si>
  <si>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</si>
  <si>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</si>
  <si>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</si>
  <si>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</si>
  <si>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</si>
  <si>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</si>
  <si>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</si>
  <si>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</si>
  <si>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</si>
  <si>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</si>
  <si>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</si>
  <si>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</si>
  <si>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</si>
  <si>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</si>
  <si>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</si>
  <si>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</si>
  <si>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</si>
  <si>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</si>
  <si>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</si>
  <si>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</si>
  <si>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</si>
  <si>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</si>
  <si>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</si>
  <si>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</si>
  <si>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</si>
  <si>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</si>
  <si>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</si>
  <si>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</si>
  <si>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</si>
  <si>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</si>
  <si>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</si>
  <si>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</si>
  <si>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</si>
  <si>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</si>
  <si>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</si>
  <si>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</si>
  <si>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</si>
  <si>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</si>
  <si>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</si>
  <si>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</si>
  <si>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</si>
  <si>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</si>
  <si>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</si>
  <si>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</si>
  <si>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</si>
  <si>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</si>
  <si>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</si>
  <si>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</si>
  <si>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</si>
  <si>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</si>
  <si>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</si>
  <si>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</si>
  <si>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</si>
  <si>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</si>
  <si>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</si>
  <si>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</si>
  <si>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</si>
  <si>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</si>
  <si>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</si>
  <si>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</si>
  <si>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</si>
  <si>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</si>
  <si>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</si>
  <si>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</si>
  <si>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</si>
  <si>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</si>
  <si>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</si>
  <si>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</si>
  <si>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</si>
  <si>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</si>
  <si>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</si>
  <si>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</si>
  <si>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</si>
  <si>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</si>
  <si>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</si>
  <si>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</si>
  <si>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</si>
  <si>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</si>
  <si>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</si>
  <si>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</si>
  <si>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</si>
  <si>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</si>
  <si>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</si>
  <si>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</si>
  <si>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</si>
  <si>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</si>
  <si>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</si>
  <si>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</si>
  <si>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</si>
  <si>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</si>
  <si>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</si>
  <si>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</si>
  <si>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</si>
  <si>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</si>
  <si>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</si>
  <si>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</si>
  <si>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</si>
  <si>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</si>
  <si>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</si>
  <si>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</si>
  <si>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</si>
  <si>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</si>
  <si>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</si>
  <si>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</si>
  <si>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</si>
  <si>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</si>
  <si>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</si>
  <si>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</si>
  <si>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</si>
  <si>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</si>
  <si>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</si>
  <si>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</si>
  <si>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</si>
  <si>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</si>
  <si>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</si>
  <si>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</si>
  <si>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</si>
  <si>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</si>
  <si>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</si>
  <si>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</si>
  <si>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</si>
  <si>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</si>
  <si>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</si>
  <si>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</si>
  <si>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</si>
  <si>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</si>
  <si>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</si>
  <si>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</si>
  <si>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</si>
  <si>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</si>
  <si>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</si>
  <si>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</si>
  <si>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</si>
  <si>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</si>
  <si>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</si>
  <si>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</si>
  <si>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</si>
  <si>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</si>
  <si>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</si>
  <si>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</si>
  <si>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</si>
  <si>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</si>
  <si>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</si>
  <si>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</si>
  <si>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</si>
  <si>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</si>
  <si>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</si>
  <si>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</si>
  <si>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</si>
  <si>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</si>
  <si>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</si>
  <si>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</si>
  <si>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</si>
  <si>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</si>
  <si>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</si>
  <si>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</si>
  <si>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</si>
  <si>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</si>
  <si>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</si>
  <si>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</si>
  <si>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</si>
  <si>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</si>
  <si>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</si>
  <si>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</si>
  <si>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</si>
  <si>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</si>
  <si>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</si>
  <si>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</si>
  <si>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</si>
  <si>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</si>
  <si>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</si>
  <si>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</si>
  <si>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</si>
  <si>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</si>
  <si>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</si>
  <si>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</si>
  <si>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</si>
  <si>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</si>
  <si>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</si>
  <si>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</si>
  <si>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</si>
  <si>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</si>
  <si>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</si>
  <si>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</si>
  <si>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</si>
  <si>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</si>
  <si>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</si>
  <si>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</si>
  <si>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</si>
  <si>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</si>
  <si>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</si>
  <si>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</si>
  <si>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</si>
  <si>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</si>
  <si>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</si>
  <si>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</si>
  <si>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</si>
  <si>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</si>
  <si>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</si>
  <si>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</si>
  <si>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</si>
  <si>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</si>
  <si>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</si>
  <si>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</si>
  <si>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</si>
  <si>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</si>
  <si>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</si>
  <si>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</si>
  <si>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</si>
  <si>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</si>
  <si>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</si>
  <si>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</si>
  <si>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</si>
  <si>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</si>
  <si>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</si>
  <si>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</si>
  <si>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</si>
  <si>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</si>
  <si>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</si>
  <si>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</si>
  <si>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</si>
  <si>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</si>
  <si>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</si>
  <si>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</si>
  <si>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</si>
  <si>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</si>
  <si>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</si>
  <si>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</si>
  <si>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</si>
  <si>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</si>
  <si>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</si>
  <si>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</si>
  <si>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</si>
  <si>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</si>
  <si>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</si>
  <si>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</si>
  <si>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</si>
  <si>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</si>
  <si>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</si>
  <si>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</si>
  <si>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</si>
  <si>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</si>
  <si>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</si>
  <si>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</si>
  <si>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</si>
  <si>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</si>
  <si>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</si>
  <si>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</si>
  <si>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</si>
  <si>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</si>
  <si>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</si>
  <si>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</si>
  <si>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</si>
  <si>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</si>
  <si>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</si>
  <si>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</si>
  <si>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</si>
  <si>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</si>
  <si>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</si>
  <si>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</si>
  <si>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</si>
  <si>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</si>
  <si>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</si>
  <si>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</si>
  <si>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</si>
  <si>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</si>
  <si>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</si>
  <si>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</si>
  <si>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</si>
  <si>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</si>
  <si>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</si>
  <si>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</si>
  <si>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</si>
  <si>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</si>
  <si>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</si>
  <si>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</si>
  <si>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</si>
  <si>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</si>
  <si>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</si>
  <si>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</si>
  <si>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</si>
  <si>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</si>
  <si>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</si>
  <si>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</si>
  <si>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</si>
  <si>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</si>
  <si>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</si>
  <si>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</si>
  <si>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</si>
  <si>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</si>
  <si>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</si>
  <si>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</si>
  <si>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</si>
  <si>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</si>
  <si>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</si>
  <si>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</si>
  <si>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</si>
  <si>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</si>
  <si>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</si>
  <si>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</si>
  <si>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</si>
  <si>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</si>
  <si>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</si>
  <si>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</si>
  <si>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</si>
  <si>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</si>
  <si>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</si>
  <si>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</si>
  <si>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</si>
  <si>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</si>
  <si>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</si>
  <si>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</si>
  <si>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</si>
  <si>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</si>
  <si>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</si>
  <si>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</si>
  <si>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</si>
  <si>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</si>
  <si>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</si>
  <si>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</si>
  <si>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</si>
  <si>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</si>
  <si>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</si>
  <si>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</si>
  <si>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</si>
  <si>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</si>
  <si>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</si>
  <si>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</si>
  <si>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</si>
  <si>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</si>
  <si>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</si>
  <si>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</si>
  <si>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</si>
  <si>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</si>
  <si>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</si>
  <si>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</si>
  <si>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</si>
  <si>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</si>
  <si>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</si>
  <si>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</si>
  <si>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</si>
  <si>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</si>
  <si>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</si>
  <si>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</si>
  <si>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</si>
  <si>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</si>
  <si>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</si>
  <si>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</si>
  <si>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</si>
  <si>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</si>
  <si>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</si>
  <si>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</si>
  <si>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</si>
  <si>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</si>
  <si>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</si>
  <si>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</si>
  <si>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</si>
  <si>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</si>
  <si>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</si>
  <si>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</si>
  <si>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</si>
  <si>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</si>
  <si>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</si>
  <si>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</si>
  <si>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</si>
  <si>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</si>
  <si>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</si>
  <si>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</si>
  <si>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</si>
  <si>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</si>
  <si>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</si>
  <si>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</si>
  <si>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</si>
  <si>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</si>
  <si>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</si>
  <si>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</si>
  <si>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</si>
  <si>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</si>
  <si>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</si>
  <si>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</si>
  <si>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</si>
  <si>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</si>
  <si>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</si>
  <si>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</si>
  <si>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</si>
  <si>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</si>
  <si>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</si>
  <si>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</si>
  <si>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</si>
  <si>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</si>
  <si>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</si>
  <si>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</si>
  <si>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</si>
  <si>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</si>
  <si>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</si>
  <si>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</si>
  <si>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</si>
  <si>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</si>
  <si>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</si>
  <si>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</si>
  <si>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</si>
  <si>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</si>
  <si>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</si>
  <si>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</si>
  <si>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</si>
  <si>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</si>
  <si>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</si>
  <si>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</si>
  <si>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</si>
  <si>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</si>
  <si>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</si>
  <si>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</si>
  <si>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</si>
  <si>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</si>
  <si>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</si>
  <si>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</si>
  <si>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</si>
  <si>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</si>
  <si>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</si>
  <si>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</si>
  <si>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</si>
  <si>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</si>
  <si>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</si>
  <si>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</si>
  <si>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</si>
  <si>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</si>
  <si>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</si>
  <si>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</si>
  <si>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</si>
  <si>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</si>
  <si>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</si>
  <si>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</si>
  <si>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</si>
  <si>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</si>
  <si>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</si>
  <si>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</si>
  <si>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</si>
  <si>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</si>
  <si>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</si>
  <si>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</si>
  <si>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</si>
  <si>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</si>
  <si>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</si>
  <si>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</si>
  <si>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</si>
  <si>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</si>
  <si>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</si>
  <si>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</si>
  <si>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</si>
  <si>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</si>
  <si>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</si>
  <si>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</si>
  <si>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</si>
  <si>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</si>
  <si>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</si>
  <si>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</si>
  <si>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</si>
  <si>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</si>
  <si>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</si>
  <si>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</si>
  <si>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</si>
  <si>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</si>
  <si>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</si>
  <si>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</si>
  <si>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</si>
  <si>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</si>
  <si>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</si>
  <si>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</si>
  <si>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</si>
  <si>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</si>
  <si>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</si>
  <si>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</si>
  <si>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</si>
  <si>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</si>
  <si>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</si>
  <si>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</si>
  <si>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</si>
  <si>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</si>
  <si>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</si>
  <si>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</si>
  <si>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</si>
  <si>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</si>
  <si>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</si>
  <si>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</si>
  <si>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</si>
  <si>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</si>
  <si>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</si>
  <si>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</si>
  <si>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</si>
  <si>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</si>
  <si>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</si>
  <si>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</si>
  <si>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</si>
  <si>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</si>
  <si>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</si>
  <si>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</si>
  <si>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</si>
  <si>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</si>
  <si>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</si>
  <si>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</si>
  <si>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</si>
  <si>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</si>
  <si>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</si>
  <si>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</si>
  <si>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</si>
  <si>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</si>
  <si>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</si>
  <si>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</si>
  <si>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</si>
  <si>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</si>
  <si>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</si>
  <si>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</si>
  <si>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</si>
  <si>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</si>
  <si>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</si>
  <si>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</si>
  <si>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</si>
  <si>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</si>
  <si>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</si>
  <si>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</si>
  <si>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</si>
  <si>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</si>
  <si>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</si>
  <si>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</si>
  <si>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</si>
  <si>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</si>
  <si>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</si>
  <si>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</si>
  <si>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</si>
  <si>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</si>
  <si>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</si>
  <si>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</si>
  <si>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</si>
  <si>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</si>
  <si>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</si>
  <si>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</si>
  <si>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</si>
  <si>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</si>
  <si>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</si>
  <si>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</si>
  <si>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</si>
  <si>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</si>
  <si>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</si>
  <si>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</si>
  <si>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</si>
  <si>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</si>
  <si>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</si>
  <si>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</si>
  <si>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</si>
  <si>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</si>
  <si>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</si>
  <si>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</si>
  <si>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</si>
  <si>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</si>
  <si>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</si>
  <si>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</si>
  <si>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</si>
  <si>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</si>
  <si>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</si>
  <si>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</si>
  <si>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</si>
  <si>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</si>
  <si>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</si>
  <si>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</si>
  <si>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</si>
  <si>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</si>
  <si>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</si>
  <si>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</si>
  <si>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</si>
  <si>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</si>
  <si>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</si>
  <si>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</si>
  <si>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</si>
  <si>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</si>
  <si>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</si>
  <si>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</si>
  <si>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</si>
  <si>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</si>
  <si>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</si>
  <si>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</si>
  <si>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</si>
  <si>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</si>
  <si>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</si>
  <si>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</si>
  <si>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</si>
  <si>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</si>
  <si>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</si>
  <si>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</si>
  <si>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</si>
  <si>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</si>
  <si>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</si>
  <si>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</si>
  <si>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</si>
  <si>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</si>
  <si>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</si>
  <si>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</si>
  <si>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</si>
  <si>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</si>
  <si>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</si>
  <si>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</si>
  <si>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</si>
  <si>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</si>
  <si>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</si>
  <si>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</si>
  <si>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</si>
  <si>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</si>
  <si>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</si>
  <si>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</si>
  <si>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</si>
  <si>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</si>
  <si>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</si>
  <si>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</si>
  <si>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</si>
  <si>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</si>
  <si>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</si>
  <si>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</si>
  <si>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</si>
  <si>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</si>
  <si>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</si>
  <si>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</si>
  <si>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</si>
  <si>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</si>
  <si>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</si>
  <si>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</si>
  <si>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</si>
  <si>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</si>
  <si>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</si>
  <si>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</si>
  <si>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</si>
  <si>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</si>
  <si>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</si>
  <si>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</si>
  <si>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</si>
  <si>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</si>
  <si>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</si>
  <si>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</si>
  <si>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</si>
  <si>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</si>
  <si>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</si>
  <si>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</si>
  <si>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</si>
  <si>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</si>
  <si>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</si>
  <si>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</si>
  <si>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</si>
  <si>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</si>
  <si>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</si>
  <si>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</si>
  <si>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</si>
  <si>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</si>
  <si>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</si>
  <si>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</si>
  <si>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</si>
  <si>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</si>
  <si>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</si>
  <si>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</si>
  <si>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</si>
  <si>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</si>
  <si>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</si>
  <si>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</si>
  <si>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</si>
  <si>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</si>
  <si>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</si>
  <si>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</si>
  <si>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</si>
  <si>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</si>
  <si>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</si>
  <si>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</si>
  <si>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</si>
  <si>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</si>
  <si>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</si>
  <si>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</si>
  <si>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</si>
  <si>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</si>
  <si>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</si>
  <si>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</si>
  <si>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</si>
  <si>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</si>
  <si>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</si>
  <si>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</si>
  <si>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</si>
  <si>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</si>
  <si>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</si>
  <si>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</si>
  <si>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</si>
  <si>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</si>
  <si>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</si>
  <si>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</si>
  <si>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</si>
  <si>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</si>
  <si>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</si>
  <si>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</si>
  <si>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</si>
  <si>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</si>
  <si>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</si>
  <si>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</si>
  <si>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</si>
  <si>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</si>
  <si>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</si>
  <si>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</si>
  <si>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</si>
  <si>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</si>
  <si>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</si>
  <si>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</si>
  <si>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</si>
  <si>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</si>
  <si>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</si>
  <si>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</si>
  <si>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</si>
  <si>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</si>
  <si>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</si>
  <si>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</si>
  <si>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</si>
  <si>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</si>
  <si>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</si>
  <si>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</si>
  <si>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</si>
  <si>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</si>
  <si>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</si>
  <si>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</si>
  <si>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</si>
  <si>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</si>
  <si>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</si>
  <si>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</si>
  <si>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</si>
  <si>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</si>
  <si>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</si>
  <si>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</si>
  <si>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</si>
  <si>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</si>
  <si>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</si>
  <si>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</si>
  <si>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</si>
  <si>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</si>
  <si>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</si>
  <si>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</si>
  <si>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</si>
  <si>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</si>
  <si>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</si>
  <si>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</si>
  <si>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</si>
  <si>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</si>
  <si>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</si>
  <si>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</si>
  <si>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</si>
  <si>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</si>
  <si>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</si>
  <si>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</si>
  <si>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</si>
  <si>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</si>
  <si>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</si>
  <si>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</si>
  <si>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</si>
  <si>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</si>
  <si>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</si>
  <si>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</si>
  <si>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</si>
  <si>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</si>
  <si>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</si>
  <si>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</si>
  <si>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</si>
  <si>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</si>
  <si>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</si>
  <si>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</si>
  <si>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</si>
  <si>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</si>
  <si>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</si>
  <si>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</si>
  <si>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</si>
  <si>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</si>
  <si>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</si>
  <si>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</si>
  <si>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</si>
  <si>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</si>
  <si>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</si>
  <si>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</si>
  <si>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</si>
  <si>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</si>
  <si>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</si>
  <si>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</si>
  <si>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</si>
  <si>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</si>
  <si>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</si>
  <si>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</si>
  <si>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</si>
  <si>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</si>
  <si>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</si>
  <si>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</si>
  <si>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</si>
  <si>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</si>
  <si>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</si>
  <si>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</si>
  <si>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</si>
  <si>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</si>
  <si>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</si>
  <si>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</si>
  <si>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</si>
  <si>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</si>
  <si>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</si>
  <si>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</si>
  <si>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</si>
  <si>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</si>
  <si>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</si>
  <si>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</si>
  <si>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</si>
  <si>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</si>
  <si>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</si>
  <si>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</si>
  <si>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</si>
  <si>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</si>
  <si>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</si>
  <si>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</si>
  <si>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</si>
  <si>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</si>
  <si>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</si>
  <si>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</si>
  <si>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</si>
  <si>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</si>
  <si>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</si>
  <si>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</si>
  <si>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</si>
  <si>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</si>
  <si>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</si>
  <si>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</si>
  <si>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</si>
  <si>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</si>
  <si>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</si>
  <si>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</si>
  <si>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</si>
  <si>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</si>
  <si>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</si>
  <si>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</si>
  <si>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</si>
  <si>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</si>
  <si>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</si>
  <si>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</si>
  <si>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</si>
  <si>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</si>
  <si>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</si>
  <si>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</si>
  <si>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</si>
  <si>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</si>
  <si>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</si>
  <si>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</si>
  <si>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</si>
  <si>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</si>
  <si>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</si>
  <si>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</si>
  <si>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</si>
  <si>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</si>
  <si>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</si>
  <si>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</si>
  <si>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</si>
  <si>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</si>
  <si>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</si>
  <si>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</si>
  <si>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</si>
  <si>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</si>
  <si>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</si>
  <si>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</si>
  <si>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</si>
  <si>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</si>
  <si>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</si>
  <si>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</si>
  <si>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</si>
  <si>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</si>
  <si>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</si>
  <si>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</si>
  <si>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</si>
  <si>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</si>
  <si>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</si>
  <si>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</si>
  <si>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</si>
  <si>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</si>
  <si>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</si>
  <si>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</si>
  <si>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</si>
  <si>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</si>
  <si>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</si>
  <si>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</si>
  <si>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</si>
  <si>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</si>
  <si>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</si>
  <si>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</si>
  <si>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</si>
  <si>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</si>
  <si>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</si>
  <si>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</si>
  <si>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</si>
  <si>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</si>
  <si>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</si>
  <si>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</si>
  <si>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</si>
  <si>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</si>
  <si>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</si>
  <si>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</si>
  <si>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</si>
  <si>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</si>
  <si>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</si>
  <si>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</si>
  <si>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</si>
  <si>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</si>
  <si>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</si>
  <si>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</si>
  <si>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</si>
  <si>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</si>
  <si>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</si>
  <si>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</si>
  <si>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</si>
  <si>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</si>
  <si>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</si>
  <si>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</si>
  <si>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</si>
  <si>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</si>
  <si>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</si>
  <si>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</si>
  <si>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</si>
  <si>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</si>
  <si>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</si>
  <si>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</si>
  <si>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</si>
  <si>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</si>
  <si>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</si>
  <si>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</si>
  <si>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</si>
  <si>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</si>
  <si>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</si>
  <si>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</si>
  <si>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</si>
  <si>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</si>
  <si>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</si>
  <si>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</si>
  <si>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</si>
  <si>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</si>
  <si>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</si>
  <si>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</si>
  <si>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</si>
  <si>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</si>
  <si>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</si>
  <si>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</si>
  <si>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</si>
  <si>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</si>
  <si>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</si>
  <si>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</si>
  <si>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</si>
  <si>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</si>
  <si>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</si>
  <si>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</si>
  <si>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</si>
  <si>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</si>
  <si>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</si>
  <si>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</si>
  <si>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</si>
  <si>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</si>
  <si>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</si>
  <si>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</si>
  <si>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</si>
  <si>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</si>
  <si>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</si>
  <si>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</si>
  <si>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</si>
  <si>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</si>
  <si>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</si>
  <si>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</si>
  <si>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</si>
  <si>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</si>
  <si>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</si>
  <si>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</si>
  <si>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</si>
  <si>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</si>
  <si>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</si>
  <si>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</si>
  <si>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</si>
  <si>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</si>
  <si>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</si>
  <si>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</si>
  <si>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</si>
  <si>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</si>
  <si>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</si>
  <si>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</si>
  <si>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</si>
  <si>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</si>
  <si>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</si>
  <si>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</si>
  <si>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</si>
  <si>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</si>
  <si>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</si>
  <si>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</si>
  <si>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</si>
  <si>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</si>
  <si>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</si>
  <si>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</si>
  <si>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</si>
  <si>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</si>
  <si>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</si>
  <si>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</si>
  <si>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</si>
  <si>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</si>
  <si>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</si>
  <si>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</si>
  <si>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</si>
  <si>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</si>
  <si>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</si>
  <si>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</si>
  <si>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</si>
  <si>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</si>
  <si>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</si>
  <si>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</si>
  <si>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</si>
  <si>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</si>
  <si>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</si>
  <si>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</si>
  <si>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</si>
  <si>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</si>
  <si>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</si>
  <si>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</si>
  <si>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</si>
  <si>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</si>
  <si>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</si>
  <si>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</si>
  <si>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</si>
  <si>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</si>
  <si>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</si>
  <si>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</si>
  <si>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</si>
  <si>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</si>
  <si>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</si>
  <si>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</si>
  <si>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</si>
  <si>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</si>
  <si>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</si>
  <si>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</si>
  <si>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</si>
  <si>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</si>
  <si>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</si>
  <si>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</si>
  <si>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</si>
  <si>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</si>
  <si>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</si>
  <si>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</si>
  <si>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</si>
  <si>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</si>
  <si>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</si>
  <si>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</si>
  <si>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</si>
  <si>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</si>
  <si>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</si>
  <si>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</si>
  <si>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</si>
  <si>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</si>
  <si>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</si>
  <si>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</si>
  <si>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</si>
  <si>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</si>
  <si>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</si>
  <si>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</si>
  <si>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</si>
  <si>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</si>
  <si>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</si>
  <si>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</si>
  <si>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</si>
  <si>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</si>
  <si>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</si>
  <si>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</si>
  <si>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</si>
  <si>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</si>
  <si>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</si>
  <si>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</si>
  <si>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</si>
  <si>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</si>
  <si>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</si>
  <si>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</si>
  <si>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</si>
  <si>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</si>
  <si>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</si>
  <si>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</si>
  <si>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</si>
  <si>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</si>
  <si>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</si>
  <si>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</si>
  <si>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</si>
  <si>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</si>
  <si>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</si>
  <si>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</si>
  <si>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</si>
  <si>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</si>
  <si>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</si>
  <si>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</si>
  <si>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</si>
  <si>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</si>
  <si>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</si>
  <si>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</si>
  <si>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</si>
  <si>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</si>
  <si>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</si>
  <si>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</si>
  <si>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</si>
  <si>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</si>
  <si>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</si>
  <si>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</si>
  <si>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</si>
  <si>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</si>
  <si>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</si>
  <si>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</si>
  <si>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</si>
  <si>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</si>
  <si>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</si>
  <si>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</si>
  <si>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</si>
  <si>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</si>
  <si>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</si>
  <si>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</si>
  <si>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</si>
  <si>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</si>
  <si>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</si>
  <si>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</si>
  <si>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</si>
  <si>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</si>
  <si>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</si>
  <si>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</si>
  <si>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</si>
  <si>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</si>
  <si>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</si>
  <si>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</si>
  <si>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</si>
  <si>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</si>
  <si>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</si>
  <si>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</si>
  <si>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</si>
  <si>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</si>
  <si>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</si>
  <si>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</si>
  <si>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</si>
  <si>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</si>
  <si>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</si>
  <si>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</si>
  <si>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</si>
  <si>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</si>
  <si>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</si>
  <si>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</si>
  <si>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</si>
  <si>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</si>
  <si>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</si>
  <si>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</si>
  <si>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</si>
  <si>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</si>
  <si>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</si>
  <si>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</si>
  <si>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</si>
  <si>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</si>
  <si>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</si>
  <si>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</si>
  <si>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</si>
  <si>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</si>
  <si>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</si>
  <si>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</si>
  <si>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</si>
  <si>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</si>
  <si>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</si>
  <si>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</si>
  <si>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</si>
  <si>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</si>
  <si>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</si>
  <si>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</si>
  <si>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</si>
  <si>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</si>
  <si>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</si>
  <si>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</si>
  <si>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</si>
  <si>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</si>
  <si>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</si>
  <si>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</si>
  <si>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</si>
  <si>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</si>
  <si>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</si>
  <si>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</si>
  <si>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</si>
  <si>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</si>
  <si>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</si>
  <si>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</si>
  <si>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</si>
  <si>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</si>
  <si>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</si>
  <si>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</si>
  <si>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</si>
  <si>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</si>
  <si>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</si>
  <si>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</si>
  <si>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</si>
  <si>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</si>
  <si>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</si>
  <si>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</si>
  <si>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</si>
  <si>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</si>
  <si>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</si>
  <si>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</si>
  <si>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</si>
  <si>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</si>
  <si>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</si>
  <si>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</si>
  <si>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</si>
  <si>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</si>
  <si>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</si>
  <si>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</si>
  <si>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</si>
  <si>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</si>
  <si>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</si>
  <si>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</si>
  <si>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</si>
  <si>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</si>
  <si>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</si>
  <si>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</si>
  <si>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</si>
  <si>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</si>
  <si>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</si>
  <si>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</si>
  <si>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</si>
  <si>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</si>
  <si>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</si>
  <si>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</si>
  <si>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</si>
  <si>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</si>
  <si>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</si>
  <si>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</si>
  <si>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</si>
  <si>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</si>
  <si>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</si>
  <si>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</si>
  <si>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</si>
  <si>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</si>
  <si>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</si>
  <si>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</si>
  <si>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</si>
  <si>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</si>
  <si>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</si>
  <si>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</si>
  <si>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</si>
  <si>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</si>
  <si>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</si>
  <si>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</si>
  <si>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</si>
  <si>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</si>
  <si>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</si>
  <si>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</si>
  <si>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</si>
  <si>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</si>
  <si>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</si>
  <si>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</si>
  <si>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</si>
  <si>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</si>
  <si>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</si>
  <si>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</si>
  <si>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</si>
  <si>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</si>
  <si>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</si>
  <si>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</si>
  <si>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</si>
  <si>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</si>
  <si>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</si>
  <si>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</si>
  <si>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</si>
  <si>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</si>
  <si>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</si>
  <si>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</si>
  <si>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</si>
  <si>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</si>
  <si>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</si>
  <si>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</si>
  <si>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</si>
  <si>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</si>
  <si>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</si>
  <si>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</si>
  <si>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</si>
  <si>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</si>
  <si>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</si>
  <si>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</si>
  <si>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</si>
  <si>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</si>
  <si>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</si>
  <si>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</si>
  <si>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</si>
  <si>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</si>
  <si>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</si>
  <si>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</si>
  <si>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</si>
  <si>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</si>
  <si>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</si>
  <si>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</si>
  <si>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</si>
  <si>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</si>
  <si>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</si>
  <si>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</si>
  <si>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</si>
  <si>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</si>
  <si>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</si>
  <si>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</si>
  <si>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</si>
  <si>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</si>
  <si>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</si>
  <si>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</si>
  <si>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</si>
  <si>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</si>
  <si>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</si>
  <si>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</si>
  <si>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</si>
  <si>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</si>
  <si>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</si>
  <si>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</si>
  <si>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</si>
  <si>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</si>
  <si>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</si>
  <si>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</si>
  <si>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</si>
  <si>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</si>
  <si>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</si>
  <si>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</si>
  <si>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</si>
  <si>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</si>
  <si>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</si>
  <si>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</si>
  <si>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</si>
  <si>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</si>
  <si>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</si>
  <si>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</si>
  <si>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</si>
  <si>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</si>
  <si>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</si>
  <si>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</si>
  <si>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</si>
  <si>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</si>
  <si>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</si>
  <si>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</si>
  <si>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</si>
  <si>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</si>
  <si>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</si>
  <si>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</si>
  <si>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</si>
  <si>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</si>
  <si>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</si>
  <si>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</si>
  <si>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</si>
  <si>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</si>
  <si>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</si>
  <si>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</si>
  <si>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</si>
  <si>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</si>
  <si>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</si>
  <si>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</si>
  <si>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</si>
  <si>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</si>
  <si>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</si>
  <si>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</si>
  <si>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</si>
  <si>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</si>
  <si>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</si>
  <si>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</si>
  <si>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</si>
  <si>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</si>
  <si>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</si>
  <si>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</si>
  <si>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</si>
  <si>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</si>
  <si>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</si>
  <si>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</si>
  <si>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</si>
  <si>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</si>
  <si>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</si>
  <si>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</si>
  <si>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</si>
  <si>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</si>
  <si>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</si>
  <si>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</si>
  <si>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</si>
  <si>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</si>
  <si>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</si>
  <si>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</si>
  <si>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</si>
  <si>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</si>
  <si>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</si>
  <si>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</si>
  <si>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</si>
  <si>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</si>
  <si>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</si>
  <si>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</si>
  <si>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</si>
  <si>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</si>
  <si>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</si>
  <si>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</si>
  <si>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</si>
  <si>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</si>
  <si>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</si>
  <si>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</si>
  <si>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</si>
  <si>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</si>
  <si>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</si>
  <si>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</si>
  <si>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</si>
  <si>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</si>
  <si>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</si>
  <si>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</si>
  <si>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</si>
  <si>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</si>
  <si>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</si>
  <si>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</si>
  <si>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</si>
  <si>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</si>
  <si>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</si>
  <si>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</si>
  <si>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</si>
  <si>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</si>
  <si>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</si>
  <si>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</si>
  <si>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</si>
  <si>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</si>
  <si>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</si>
  <si>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</si>
  <si>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</si>
  <si>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</si>
  <si>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</si>
  <si>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</si>
  <si>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</si>
  <si>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</si>
  <si>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</si>
  <si>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</si>
  <si>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</si>
  <si>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</si>
  <si>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</si>
  <si>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</si>
  <si>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</si>
  <si>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</si>
  <si>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</si>
  <si>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</si>
  <si>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</si>
  <si>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</si>
  <si>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</si>
  <si>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</si>
  <si>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</si>
  <si>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</si>
  <si>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</si>
  <si>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</si>
  <si>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</si>
  <si>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</si>
  <si>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</si>
  <si>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</si>
  <si>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</si>
  <si>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</si>
  <si>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</si>
  <si>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</si>
  <si>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</si>
  <si>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</si>
  <si>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</si>
  <si>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</si>
  <si>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</si>
  <si>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</si>
  <si>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</si>
  <si>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</si>
  <si>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</si>
  <si>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</si>
  <si>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</si>
  <si>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</si>
  <si>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</si>
  <si>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</si>
  <si>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</si>
  <si>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</si>
  <si>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</si>
  <si>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</si>
  <si>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</si>
  <si>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</si>
  <si>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</si>
  <si>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</si>
  <si>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</si>
  <si>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</si>
  <si>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</si>
  <si>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</si>
  <si>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</si>
  <si>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</si>
  <si>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</si>
  <si>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</si>
  <si>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</si>
  <si>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</si>
  <si>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</si>
  <si>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</si>
  <si>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</si>
  <si>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</si>
  <si>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</si>
  <si>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</si>
  <si>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</si>
  <si>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</si>
  <si>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</si>
  <si>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</si>
  <si>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</si>
  <si>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</si>
  <si>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</si>
  <si>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</si>
  <si>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</si>
  <si>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</si>
  <si>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</si>
  <si>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</si>
  <si>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</si>
  <si>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</si>
  <si>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</si>
  <si>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</si>
  <si>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</si>
  <si>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</si>
  <si>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</si>
  <si>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</si>
  <si>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</si>
  <si>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</si>
  <si>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</si>
  <si>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</si>
  <si>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</si>
  <si>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</si>
  <si>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</si>
  <si>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</si>
  <si>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</si>
  <si>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</si>
  <si>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</si>
  <si>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</si>
  <si>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</si>
  <si>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</si>
  <si>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</si>
  <si>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</si>
  <si>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</si>
  <si>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</si>
  <si>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</si>
  <si>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</si>
  <si>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</si>
  <si>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</si>
  <si>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</si>
  <si>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</si>
  <si>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</si>
  <si>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</si>
  <si>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</si>
  <si>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</si>
  <si>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</si>
  <si>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</si>
  <si>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</si>
  <si>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</si>
  <si>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</si>
  <si>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</si>
  <si>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</si>
  <si>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</si>
  <si>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</si>
  <si>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</si>
  <si>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</si>
  <si>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</si>
  <si>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</si>
  <si>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</si>
  <si>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</si>
  <si>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</si>
  <si>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</si>
  <si>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</si>
  <si>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</si>
  <si>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</si>
  <si>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</si>
  <si>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</si>
  <si>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</si>
  <si>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</si>
  <si>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</si>
  <si>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</si>
  <si>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</si>
  <si>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</si>
  <si>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</si>
  <si>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</si>
  <si>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</si>
  <si>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</si>
  <si>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</si>
  <si>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</si>
  <si>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</si>
  <si>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</si>
  <si>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</si>
  <si>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</si>
  <si>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</si>
  <si>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</si>
  <si>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</si>
  <si>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</si>
  <si>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</si>
  <si>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</si>
  <si>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</si>
  <si>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</si>
  <si>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</si>
  <si>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</si>
  <si>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</si>
  <si>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</si>
  <si>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</si>
  <si>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</si>
  <si>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</si>
  <si>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</si>
  <si>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</si>
  <si>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</si>
  <si>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</si>
  <si>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</si>
  <si>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</si>
  <si>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</si>
  <si>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</si>
  <si>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</si>
  <si>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</si>
  <si>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</si>
  <si>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</si>
  <si>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</si>
  <si>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</si>
  <si>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</si>
  <si>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</si>
  <si>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</si>
  <si>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</si>
  <si>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</si>
  <si>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</si>
  <si>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</si>
  <si>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</si>
  <si>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</si>
  <si>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</si>
  <si>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</si>
  <si>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</si>
  <si>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</si>
  <si>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</si>
  <si>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</si>
  <si>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</si>
  <si>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</si>
  <si>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</si>
  <si>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</si>
  <si>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</si>
  <si>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</si>
  <si>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</si>
  <si>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</si>
  <si>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</si>
  <si>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</si>
  <si>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</si>
  <si>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</si>
  <si>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</si>
  <si>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</si>
  <si>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</si>
  <si>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</si>
  <si>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</si>
  <si>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</si>
  <si>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</si>
  <si>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</si>
  <si>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</si>
  <si>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</si>
  <si>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</si>
  <si>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</si>
  <si>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</si>
  <si>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</si>
  <si>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</si>
  <si>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</si>
  <si>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</si>
  <si>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</si>
  <si>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</si>
  <si>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</si>
  <si>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</si>
  <si>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</si>
  <si>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</si>
  <si>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</si>
  <si>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</si>
  <si>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</si>
  <si>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</si>
  <si>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</si>
  <si>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</si>
  <si>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</si>
  <si>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</si>
  <si>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</si>
  <si>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</si>
  <si>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</si>
  <si>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</si>
  <si>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</si>
  <si>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</si>
  <si>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</si>
  <si>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</si>
  <si>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</si>
  <si>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</si>
  <si>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</si>
  <si>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</si>
  <si>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</si>
  <si>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</si>
  <si>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</si>
  <si>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</si>
  <si>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</si>
  <si>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</si>
  <si>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</si>
  <si>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</si>
  <si>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</si>
  <si>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</si>
  <si>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</si>
  <si>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</si>
  <si>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</si>
  <si>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</si>
  <si>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</si>
  <si>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</si>
  <si>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</si>
  <si>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</si>
  <si>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</si>
  <si>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</si>
  <si>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</si>
  <si>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</si>
  <si>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</si>
  <si>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</si>
  <si>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</si>
  <si>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</si>
  <si>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</si>
  <si>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</si>
  <si>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</si>
  <si>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</si>
  <si>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</si>
  <si>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</si>
  <si>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</si>
  <si>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</si>
  <si>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</si>
  <si>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</si>
  <si>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</si>
  <si>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</si>
  <si>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</si>
  <si>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</si>
  <si>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</si>
  <si>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</si>
  <si>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</si>
  <si>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</si>
  <si>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</si>
  <si>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</si>
  <si>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</si>
  <si>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</si>
  <si>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</si>
  <si>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</si>
  <si>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</si>
  <si>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</si>
  <si>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</si>
  <si>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</si>
  <si>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</si>
  <si>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</si>
  <si>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</si>
  <si>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</si>
  <si>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</si>
  <si>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</si>
  <si>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</si>
  <si>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</si>
  <si>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</si>
  <si>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</si>
  <si>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</si>
  <si>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</si>
  <si>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</si>
  <si>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</si>
  <si>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</si>
  <si>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</si>
  <si>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</si>
  <si>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</si>
  <si>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</si>
  <si>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</si>
  <si>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</si>
  <si>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</si>
  <si>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</si>
  <si>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</si>
  <si>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</si>
  <si>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</si>
  <si>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</si>
  <si>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</si>
  <si>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</si>
  <si>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</si>
  <si>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</si>
  <si>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</si>
  <si>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</si>
  <si>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</si>
  <si>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</si>
  <si>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</si>
  <si>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</si>
  <si>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</si>
  <si>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</si>
  <si>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</si>
  <si>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</si>
  <si>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</si>
  <si>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</si>
  <si>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</si>
  <si>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</si>
  <si>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</si>
  <si>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</si>
  <si>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</si>
  <si>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</si>
  <si>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</si>
  <si>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</si>
  <si>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</si>
  <si>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</si>
  <si>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</si>
  <si>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</si>
  <si>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</si>
  <si>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</si>
  <si>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</si>
  <si>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</si>
  <si>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</si>
  <si>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</si>
  <si>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</si>
  <si>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</si>
  <si>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</si>
  <si>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</si>
  <si>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</si>
  <si>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</si>
  <si>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</si>
  <si>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</si>
  <si>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</si>
  <si>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</si>
  <si>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</si>
  <si>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</si>
  <si>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</si>
  <si>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</si>
  <si>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</si>
  <si>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</si>
  <si>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</si>
  <si>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</si>
  <si>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</si>
  <si>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</si>
  <si>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</si>
  <si>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</si>
  <si>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</si>
  <si>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</si>
  <si>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</si>
  <si>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</si>
  <si>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</si>
  <si>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</si>
  <si>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</si>
  <si>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</si>
  <si>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</si>
  <si>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</si>
  <si>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</si>
  <si>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</si>
  <si>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</si>
  <si>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</si>
  <si>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</si>
  <si>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</si>
  <si>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</si>
  <si>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</si>
  <si>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</si>
  <si>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</si>
  <si>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</si>
  <si>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</si>
  <si>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</si>
  <si>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</si>
  <si>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</si>
  <si>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</si>
  <si>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</si>
  <si>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</si>
  <si>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</si>
  <si>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</si>
  <si>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</si>
  <si>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</si>
  <si>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</si>
  <si>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</si>
  <si>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</si>
  <si>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</si>
  <si>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</si>
  <si>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</si>
  <si>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</si>
  <si>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</si>
  <si>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</si>
  <si>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</si>
  <si>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</si>
  <si>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</si>
  <si>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</si>
  <si>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</si>
  <si>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</si>
  <si>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</si>
  <si>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</si>
  <si>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</si>
  <si>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</si>
  <si>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</si>
  <si>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</si>
  <si>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</si>
  <si>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</si>
  <si>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</si>
  <si>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</si>
  <si>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</si>
  <si>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</si>
  <si>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</si>
  <si>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</si>
  <si>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</si>
  <si>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</si>
  <si>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</si>
  <si>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</si>
  <si>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</si>
  <si>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</si>
  <si>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</si>
  <si>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</si>
  <si>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</si>
  <si>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</si>
  <si>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</si>
  <si>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</si>
  <si>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</si>
  <si>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</si>
  <si>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</si>
  <si>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</si>
  <si>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</si>
  <si>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</si>
  <si>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</si>
  <si>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</si>
  <si>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</si>
  <si>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</si>
  <si>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</si>
  <si>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</si>
  <si>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</si>
  <si>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</si>
  <si>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</si>
  <si>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</si>
  <si>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</si>
  <si>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</si>
  <si>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</si>
  <si>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</si>
  <si>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</si>
  <si>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</si>
  <si>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</si>
  <si>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</si>
  <si>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</si>
  <si>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</si>
  <si>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</si>
  <si>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</si>
  <si>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</si>
  <si>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</si>
  <si>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</si>
  <si>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</si>
  <si>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</si>
  <si>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</si>
  <si>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</si>
  <si>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</si>
  <si>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</si>
  <si>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</si>
  <si>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</si>
  <si>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</si>
  <si>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</si>
  <si>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</si>
  <si>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</si>
  <si>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</si>
  <si>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</si>
  <si>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</si>
  <si>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</si>
  <si>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</si>
  <si>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</si>
  <si>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</si>
  <si>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</si>
  <si>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</si>
  <si>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</si>
  <si>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</si>
  <si>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</si>
  <si>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</si>
  <si>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</si>
  <si>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</si>
  <si>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</si>
  <si>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</si>
  <si>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</si>
  <si>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</si>
  <si>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</si>
  <si>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</si>
  <si>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</si>
  <si>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</si>
  <si>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</si>
  <si>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</si>
  <si>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</si>
  <si>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</si>
  <si>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</si>
  <si>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</si>
  <si>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</si>
  <si>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</si>
  <si>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</si>
  <si>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</si>
  <si>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</si>
  <si>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</si>
  <si>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</si>
  <si>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</si>
  <si>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</si>
  <si>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</si>
  <si>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</si>
  <si>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</si>
  <si>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</si>
  <si>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</si>
  <si>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</si>
  <si>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</si>
  <si>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</si>
  <si>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</si>
  <si>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</si>
  <si>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</si>
  <si>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</si>
  <si>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</si>
  <si>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</si>
  <si>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</si>
  <si>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</si>
  <si>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</si>
  <si>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</si>
  <si>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</si>
  <si>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</si>
  <si>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</si>
  <si>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</si>
  <si>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</si>
  <si>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</si>
  <si>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</si>
  <si>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</si>
  <si>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</si>
  <si>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</si>
  <si>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</si>
  <si>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</si>
  <si>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</si>
  <si>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</si>
  <si>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</si>
  <si>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</si>
  <si>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</si>
  <si>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</si>
  <si>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</si>
  <si>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</si>
  <si>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</si>
  <si>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</si>
  <si>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</si>
  <si>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</si>
  <si>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</si>
  <si>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</si>
  <si>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</si>
  <si>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</si>
  <si>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</si>
  <si>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</si>
  <si>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</si>
  <si>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</si>
  <si>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</si>
  <si>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</si>
  <si>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</si>
  <si>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</si>
  <si>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</si>
  <si>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</si>
  <si>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</si>
  <si>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</si>
  <si>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</si>
  <si>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</si>
  <si>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</si>
  <si>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</si>
  <si>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</si>
  <si>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</si>
  <si>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</si>
  <si>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</si>
  <si>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</si>
  <si>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</si>
  <si>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</si>
  <si>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</si>
  <si>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</si>
  <si>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</si>
  <si>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</si>
  <si>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</si>
  <si>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</si>
  <si>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</si>
  <si>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</si>
  <si>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</si>
  <si>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</si>
  <si>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</si>
  <si>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</si>
  <si>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</si>
  <si>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</si>
  <si>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</si>
  <si>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</si>
  <si>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</si>
  <si>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</si>
  <si>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</si>
  <si>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</si>
  <si>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</si>
  <si>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</si>
  <si>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</si>
  <si>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</si>
  <si>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</si>
  <si>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</si>
  <si>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</si>
  <si>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</si>
  <si>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</si>
  <si>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</si>
  <si>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</si>
  <si>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</si>
  <si>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</si>
  <si>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</si>
  <si>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</si>
  <si>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</si>
  <si>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</si>
  <si>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</si>
  <si>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</si>
  <si>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</si>
  <si>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</si>
  <si>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</si>
  <si>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</si>
  <si>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</si>
  <si>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</si>
  <si>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</si>
  <si>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</si>
  <si>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</si>
  <si>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</si>
  <si>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</si>
  <si>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</si>
  <si>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</si>
  <si>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</si>
  <si>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</si>
  <si>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</si>
  <si>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</si>
  <si>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</si>
  <si>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</si>
  <si>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</si>
  <si>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</si>
  <si>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</si>
  <si>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</si>
  <si>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</si>
  <si>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</si>
  <si>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</si>
  <si>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</si>
  <si>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</si>
  <si>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</si>
  <si>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</si>
  <si>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</si>
  <si>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</si>
  <si>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</si>
  <si>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</si>
  <si>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</si>
  <si>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</si>
  <si>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</si>
  <si>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</si>
  <si>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</si>
  <si>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</si>
  <si>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</si>
  <si>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</si>
  <si>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</si>
  <si>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</si>
  <si>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</si>
  <si>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</si>
  <si>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</si>
  <si>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</si>
  <si>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</si>
  <si>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</si>
  <si>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</si>
  <si>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</si>
  <si>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</si>
  <si>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</si>
  <si>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</si>
  <si>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</si>
  <si>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</si>
  <si>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</si>
  <si>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</si>
  <si>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</si>
  <si>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</si>
  <si>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</si>
  <si>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</si>
  <si>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</si>
  <si>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</si>
  <si>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</si>
  <si>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</si>
  <si>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</si>
  <si>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</si>
  <si>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</si>
  <si>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</si>
  <si>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</si>
  <si>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</si>
  <si>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</si>
  <si>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</si>
  <si>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</si>
  <si>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</si>
  <si>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</si>
  <si>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</si>
  <si>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</si>
  <si>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</si>
  <si>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</si>
  <si>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</si>
  <si>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</si>
  <si>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</si>
  <si>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</si>
  <si>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</si>
  <si>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</si>
  <si>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</si>
  <si>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</si>
  <si>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</si>
  <si>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</si>
  <si>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</si>
  <si>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</si>
  <si>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</si>
  <si>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</si>
  <si>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</si>
  <si>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</si>
  <si>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</si>
  <si>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</si>
  <si>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</si>
  <si>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</si>
  <si>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</si>
  <si>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</si>
  <si>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</si>
  <si>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</si>
  <si>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</si>
  <si>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</si>
  <si>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</si>
  <si>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</si>
  <si>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</si>
  <si>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</si>
  <si>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</si>
  <si>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</si>
  <si>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</si>
  <si>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</si>
  <si>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</si>
  <si>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</si>
  <si>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</si>
  <si>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</si>
  <si>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</si>
  <si>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</si>
  <si>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</si>
  <si>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</si>
  <si>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</si>
  <si>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</si>
  <si>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</si>
  <si>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</si>
  <si>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</si>
  <si>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</si>
  <si>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</si>
  <si>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</si>
  <si>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</si>
  <si>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</si>
  <si>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</si>
  <si>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</si>
  <si>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</si>
  <si>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</si>
  <si>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</si>
  <si>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</si>
  <si>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</si>
  <si>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</si>
  <si>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</si>
  <si>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</si>
  <si>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</si>
  <si>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</si>
  <si>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</si>
  <si>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</si>
  <si>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</si>
  <si>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</si>
  <si>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</si>
  <si>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</si>
  <si>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</si>
  <si>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</si>
  <si>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</si>
  <si>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</si>
  <si>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</si>
  <si>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</si>
  <si>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</si>
  <si>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</si>
  <si>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</si>
  <si>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</si>
  <si>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</si>
  <si>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</si>
  <si>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</si>
  <si>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</si>
  <si>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</si>
  <si>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</si>
  <si>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</si>
  <si>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</si>
  <si>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</si>
  <si>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</si>
  <si>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</si>
  <si>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</si>
  <si>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</si>
  <si>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</si>
  <si>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</si>
  <si>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</si>
  <si>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</si>
  <si>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</si>
  <si>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</si>
  <si>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</si>
  <si>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</si>
  <si>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</si>
  <si>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</si>
  <si>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</si>
  <si>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</si>
  <si>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</si>
  <si>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</si>
  <si>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</si>
  <si>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</si>
  <si>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</si>
  <si>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</si>
  <si>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</si>
  <si>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</si>
  <si>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</si>
  <si>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</si>
  <si>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</si>
  <si>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</si>
  <si>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</si>
  <si>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</si>
  <si>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</si>
  <si>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</si>
  <si>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</si>
  <si>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</si>
  <si>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</si>
  <si>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</si>
  <si>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</si>
  <si>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</si>
  <si>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</si>
  <si>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</si>
  <si>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</si>
  <si>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</si>
  <si>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</si>
  <si>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</si>
  <si>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</si>
  <si>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</si>
  <si>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</si>
  <si>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</si>
  <si>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</si>
  <si>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</si>
  <si>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</si>
  <si>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</si>
  <si>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</si>
  <si>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</si>
  <si>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</si>
  <si>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</si>
  <si>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</si>
  <si>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</si>
  <si>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</si>
  <si>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</si>
  <si>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</si>
  <si>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</si>
  <si>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</si>
  <si>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</si>
  <si>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</si>
  <si>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</si>
  <si>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</si>
  <si>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</si>
  <si>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</si>
  <si>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</si>
  <si>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</si>
  <si>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</si>
  <si>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</si>
  <si>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</si>
  <si>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</si>
  <si>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</si>
  <si>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</si>
  <si>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</si>
  <si>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</si>
  <si>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</si>
  <si>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</si>
  <si>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</si>
  <si>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</si>
  <si>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</si>
  <si>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</si>
  <si>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</si>
  <si>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</si>
  <si>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</si>
  <si>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</si>
  <si>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</si>
  <si>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</si>
  <si>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</si>
  <si>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</si>
  <si>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</si>
  <si>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</si>
  <si>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</si>
  <si>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</si>
  <si>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</si>
  <si>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</si>
  <si>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</si>
  <si>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</si>
  <si>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</si>
  <si>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</si>
  <si>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</si>
  <si>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</si>
  <si>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</si>
  <si>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</si>
  <si>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</si>
  <si>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</si>
  <si>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</si>
  <si>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</si>
  <si>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</si>
  <si>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</si>
  <si>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</si>
  <si>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</si>
  <si>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</si>
  <si>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</si>
  <si>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</si>
  <si>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</si>
  <si>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</si>
  <si>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</si>
  <si>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</si>
  <si>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</si>
  <si>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</si>
  <si>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</si>
  <si>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</si>
  <si>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</si>
  <si>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</si>
  <si>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</si>
  <si>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</si>
  <si>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</si>
  <si>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</si>
  <si>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</si>
  <si>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</si>
  <si>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</si>
  <si>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</si>
  <si>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</si>
  <si>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</si>
  <si>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</si>
  <si>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</si>
  <si>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</si>
  <si>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</si>
  <si>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</si>
  <si>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</si>
  <si>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</si>
  <si>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</si>
  <si>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</si>
  <si>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</si>
  <si>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</si>
  <si>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</si>
  <si>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</si>
  <si>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</si>
  <si>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</si>
  <si>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</si>
  <si>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</si>
  <si>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</si>
  <si>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</si>
  <si>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</si>
  <si>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</si>
  <si>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</si>
  <si>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</si>
  <si>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</si>
  <si>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</si>
  <si>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</si>
  <si>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</si>
  <si>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</si>
  <si>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</si>
  <si>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</si>
  <si>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</si>
  <si>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</si>
  <si>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</si>
  <si>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</si>
  <si>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</si>
  <si>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</si>
  <si>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</si>
  <si>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</si>
  <si>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</si>
  <si>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</si>
  <si>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</si>
  <si>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</si>
  <si>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</si>
  <si>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</si>
  <si>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</si>
  <si>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</si>
  <si>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</si>
  <si>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</si>
  <si>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</si>
  <si>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</si>
  <si>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</si>
  <si>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</si>
  <si>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</si>
  <si>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</si>
  <si>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</si>
  <si>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</si>
  <si>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</si>
  <si>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</si>
  <si>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</si>
  <si>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</si>
  <si>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</si>
  <si>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</si>
  <si>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</si>
  <si>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</si>
  <si>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</si>
  <si>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</si>
  <si>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</si>
  <si>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</si>
  <si>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</si>
  <si>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</si>
  <si>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</si>
  <si>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</si>
  <si>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</si>
  <si>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</si>
  <si>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</si>
  <si>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</si>
  <si>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</si>
  <si>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</si>
  <si>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</si>
  <si>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</si>
  <si>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</si>
  <si>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</si>
  <si>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</si>
  <si>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</si>
  <si>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</si>
  <si>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</si>
  <si>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</si>
  <si>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</si>
  <si>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</si>
  <si>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</si>
  <si>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</si>
  <si>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</si>
  <si>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</si>
  <si>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</si>
  <si>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</si>
  <si>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</si>
  <si>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</si>
  <si>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</si>
  <si>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</si>
  <si>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</si>
  <si>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</si>
  <si>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</si>
  <si>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</si>
  <si>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</si>
  <si>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</si>
  <si>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</si>
  <si>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</si>
  <si>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</si>
  <si>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</si>
  <si>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</si>
  <si>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</si>
  <si>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</si>
  <si>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</si>
  <si>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</si>
  <si>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</si>
  <si>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</si>
  <si>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</si>
  <si>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</si>
  <si>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</si>
  <si>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</si>
  <si>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</si>
  <si>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</si>
  <si>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</si>
  <si>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</si>
  <si>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</si>
  <si>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</si>
  <si>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</si>
  <si>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</si>
  <si>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</si>
  <si>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</si>
  <si>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</si>
  <si>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</si>
  <si>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</si>
  <si>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</si>
  <si>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</si>
  <si>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</si>
  <si>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</si>
  <si>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</si>
  <si>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</si>
  <si>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</si>
  <si>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</si>
  <si>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</si>
  <si>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</si>
  <si>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</si>
  <si>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</si>
  <si>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</si>
  <si>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</si>
  <si>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</si>
  <si>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</si>
  <si>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</si>
  <si>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</si>
  <si>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</si>
  <si>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</si>
  <si>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</si>
  <si>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</si>
  <si>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</si>
  <si>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</si>
  <si>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</si>
  <si>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</si>
  <si>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</si>
  <si>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</si>
  <si>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</si>
  <si>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</si>
  <si>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</si>
  <si>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</si>
  <si>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</si>
  <si>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</si>
  <si>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</si>
  <si>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</si>
  <si>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</si>
  <si>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</si>
  <si>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</si>
  <si>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</si>
  <si>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</si>
  <si>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</si>
  <si>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</si>
  <si>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</si>
  <si>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</si>
  <si>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</si>
  <si>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</si>
  <si>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</si>
  <si>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</si>
  <si>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</si>
  <si>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</si>
  <si>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</si>
  <si>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</si>
  <si>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</si>
  <si>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</si>
  <si>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</si>
  <si>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</si>
  <si>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</si>
  <si>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</si>
  <si>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</si>
  <si>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</si>
  <si>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</si>
  <si>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</si>
  <si>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</si>
  <si>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</si>
  <si>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</si>
  <si>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</si>
  <si>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</si>
  <si>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</si>
  <si>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</si>
  <si>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</si>
  <si>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</si>
  <si>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</si>
  <si>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</si>
  <si>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</si>
  <si>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</si>
  <si>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</si>
  <si>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</si>
  <si>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</si>
  <si>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</si>
  <si>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</si>
  <si>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</si>
  <si>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</si>
  <si>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</si>
  <si>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</si>
  <si>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</si>
  <si>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</si>
  <si>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</si>
  <si>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</si>
  <si>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</si>
  <si>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</si>
  <si>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</si>
  <si>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</si>
  <si>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</si>
  <si>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</si>
  <si>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</si>
  <si>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</si>
  <si>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</si>
  <si>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</si>
  <si>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</si>
  <si>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</si>
  <si>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</si>
  <si>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</si>
  <si>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</si>
  <si>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</si>
  <si>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</si>
  <si>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</si>
  <si>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</si>
  <si>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</si>
  <si>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</si>
  <si>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</si>
  <si>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</si>
  <si>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</si>
  <si>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</si>
  <si>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</si>
  <si>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</si>
  <si>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</si>
  <si>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</si>
  <si>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</si>
  <si>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</si>
  <si>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</si>
  <si>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</si>
  <si>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</si>
  <si>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</si>
  <si>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</si>
  <si>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</si>
  <si>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</si>
  <si>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</si>
  <si>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</si>
  <si>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</si>
  <si>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</si>
  <si>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</si>
  <si>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</si>
  <si>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</si>
  <si>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</si>
  <si>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</si>
  <si>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</si>
  <si>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</si>
  <si>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</si>
  <si>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</si>
  <si>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</si>
  <si>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</si>
  <si>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</si>
  <si>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</si>
  <si>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</si>
  <si>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</si>
  <si>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</si>
  <si>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</si>
  <si>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</si>
  <si>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</si>
  <si>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</si>
  <si>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</si>
  <si>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</si>
  <si>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</si>
  <si>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</si>
  <si>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</si>
  <si>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</si>
  <si>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</si>
  <si>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</si>
  <si>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</si>
  <si>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</si>
  <si>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</si>
  <si>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</si>
  <si>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</si>
  <si>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</si>
  <si>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</si>
  <si>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</si>
  <si>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</si>
  <si>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</si>
  <si>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</si>
  <si>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</si>
  <si>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</si>
  <si>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</si>
  <si>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</si>
  <si>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</si>
  <si>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</si>
  <si>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</si>
  <si>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</si>
  <si>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</si>
  <si>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</si>
  <si>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</si>
  <si>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</si>
  <si>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</si>
  <si>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</si>
  <si>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</si>
  <si>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</si>
  <si>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</si>
  <si>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</si>
  <si>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</si>
  <si>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</si>
  <si>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</si>
  <si>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</si>
  <si>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</si>
  <si>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</si>
  <si>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</si>
  <si>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</si>
  <si>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</si>
  <si>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</si>
  <si>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</si>
  <si>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</si>
  <si>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</si>
  <si>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</si>
  <si>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</si>
  <si>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</si>
  <si>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</si>
  <si>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</si>
  <si>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</si>
  <si>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</si>
  <si>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</si>
  <si>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</si>
  <si>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</si>
  <si>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</si>
  <si>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</si>
  <si>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</si>
  <si>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</si>
  <si>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</si>
  <si>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</si>
  <si>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</si>
  <si>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</si>
  <si>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</si>
  <si>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</si>
  <si>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</si>
  <si>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</si>
  <si>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</si>
  <si>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</si>
  <si>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</si>
  <si>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</si>
  <si>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</si>
  <si>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</si>
  <si>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</si>
  <si>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</si>
  <si>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</si>
  <si>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</si>
  <si>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</si>
  <si>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</si>
  <si>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</si>
  <si>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</si>
  <si>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</si>
  <si>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</si>
  <si>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</si>
  <si>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</si>
  <si>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</si>
  <si>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</si>
  <si>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</si>
  <si>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</si>
  <si>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</si>
  <si>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</si>
  <si>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</si>
  <si>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</si>
  <si>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</si>
  <si>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</si>
  <si>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</si>
  <si>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</si>
  <si>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</si>
  <si>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</si>
  <si>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</si>
  <si>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</si>
  <si>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</si>
  <si>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</si>
  <si>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</si>
  <si>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</si>
  <si>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</si>
  <si>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</si>
  <si>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</si>
  <si>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</si>
  <si>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</si>
  <si>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</si>
  <si>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</si>
  <si>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</si>
  <si>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</si>
  <si>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</si>
  <si>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</si>
  <si>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</si>
  <si>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</si>
  <si>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</si>
  <si>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</si>
  <si>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</si>
  <si>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</si>
  <si>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</si>
  <si>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</si>
  <si>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</si>
  <si>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</si>
  <si>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</si>
  <si>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</si>
  <si>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</si>
  <si>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</si>
  <si>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</si>
  <si>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</si>
  <si>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</si>
  <si>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</si>
  <si>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</si>
  <si>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</si>
  <si>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</si>
  <si>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</si>
  <si>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</si>
  <si>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</si>
  <si>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</si>
  <si>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</si>
  <si>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</si>
  <si>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</si>
  <si>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</si>
  <si>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</si>
  <si>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</si>
  <si>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</si>
  <si>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</si>
  <si>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</si>
  <si>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</si>
  <si>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</si>
  <si>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</si>
  <si>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</si>
  <si>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</si>
  <si>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</si>
  <si>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</si>
  <si>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</si>
  <si>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</si>
  <si>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</si>
  <si>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</si>
  <si>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</si>
  <si>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</si>
  <si>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</si>
  <si>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</si>
  <si>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</si>
  <si>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</si>
  <si>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</si>
  <si>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</si>
  <si>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</si>
  <si>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</si>
  <si>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</si>
  <si>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</si>
  <si>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</si>
  <si>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</si>
  <si>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</si>
  <si>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</si>
  <si>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</si>
  <si>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</si>
  <si>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</si>
  <si>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</si>
  <si>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</si>
  <si>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</si>
  <si>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</si>
  <si>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</si>
  <si>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</si>
  <si>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</si>
  <si>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</si>
  <si>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</si>
  <si>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</si>
  <si>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</si>
  <si>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</si>
  <si>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</si>
  <si>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</si>
  <si>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</si>
  <si>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</si>
  <si>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</si>
  <si>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</si>
  <si>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</si>
  <si>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</si>
  <si>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</si>
  <si>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</si>
  <si>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</si>
  <si>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</si>
  <si>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</si>
  <si>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</si>
  <si>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</si>
  <si>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</si>
  <si>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</si>
  <si>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</si>
  <si>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</si>
  <si>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</si>
  <si>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</si>
  <si>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</si>
  <si>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</si>
  <si>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</si>
  <si>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</si>
  <si>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</si>
  <si>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</si>
  <si>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</si>
  <si>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</si>
  <si>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</si>
  <si>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</si>
  <si>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</si>
  <si>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</si>
  <si>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</si>
  <si>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</si>
  <si>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</si>
  <si>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</si>
  <si>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</si>
  <si>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</si>
  <si>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</si>
  <si>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</si>
  <si>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</si>
  <si>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</si>
  <si>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</si>
  <si>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</si>
  <si>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</si>
  <si>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</si>
  <si>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</si>
  <si>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</si>
  <si>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</si>
  <si>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</si>
  <si>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</si>
  <si>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</si>
  <si>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</si>
  <si>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</si>
  <si>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</si>
  <si>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</si>
  <si>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</si>
  <si>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</si>
  <si>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</si>
  <si>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</si>
  <si>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</si>
  <si>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</si>
  <si>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</si>
  <si>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</si>
  <si>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</si>
  <si>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</si>
  <si>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</si>
  <si>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</si>
  <si>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</si>
  <si>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</si>
  <si>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</si>
  <si>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</si>
  <si>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</si>
  <si>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</si>
  <si>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</si>
  <si>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</si>
  <si>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</si>
  <si>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</si>
  <si>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</si>
  <si>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</si>
  <si>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</si>
  <si>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</si>
  <si>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</si>
  <si>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</si>
  <si>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</si>
  <si>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</si>
  <si>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</si>
  <si>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</si>
  <si>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</si>
  <si>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</si>
  <si>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</si>
  <si>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</si>
  <si>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</si>
  <si>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</si>
  <si>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</si>
  <si>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</si>
  <si>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</si>
  <si>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</si>
  <si>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</si>
  <si>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</si>
  <si>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</si>
  <si>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</si>
  <si>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</si>
  <si>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</si>
  <si>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</si>
  <si>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</si>
  <si>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</si>
  <si>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</si>
  <si>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</si>
  <si>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</si>
  <si>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</si>
  <si>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</si>
  <si>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</si>
  <si>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</si>
  <si>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</si>
  <si>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</si>
  <si>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</si>
  <si>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</si>
  <si>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</si>
  <si>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</si>
  <si>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</si>
  <si>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</si>
  <si>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</si>
  <si>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</si>
  <si>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</si>
  <si>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</si>
  <si>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</si>
  <si>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</si>
  <si>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</si>
  <si>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</si>
  <si>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</si>
  <si>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</si>
  <si>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</si>
  <si>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</si>
  <si>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</si>
  <si>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</si>
  <si>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</si>
  <si>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</si>
  <si>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</si>
  <si>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</si>
  <si>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</si>
  <si>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</si>
  <si>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</si>
  <si>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</si>
  <si>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</si>
  <si>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</si>
  <si>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</si>
  <si>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</si>
  <si>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</si>
  <si>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</si>
  <si>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</si>
  <si>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</si>
  <si>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</si>
  <si>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</si>
  <si>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</si>
  <si>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</si>
  <si>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</si>
  <si>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</si>
  <si>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</si>
  <si>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</si>
  <si>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</si>
  <si>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</si>
  <si>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</si>
  <si>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</si>
  <si>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</si>
  <si>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</si>
  <si>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</si>
  <si>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</si>
  <si>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</si>
  <si>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</si>
  <si>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</si>
  <si>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</si>
  <si>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</si>
  <si>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</si>
  <si>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</si>
  <si>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</si>
  <si>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</si>
  <si>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</si>
  <si>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</si>
  <si>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</si>
  <si>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</si>
  <si>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</si>
  <si>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</si>
  <si>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</si>
  <si>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</si>
  <si>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</si>
  <si>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</si>
  <si>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</si>
  <si>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</si>
  <si>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</si>
  <si>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</si>
  <si>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</si>
  <si>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</si>
  <si>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</si>
  <si>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</si>
  <si>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</si>
  <si>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</si>
  <si>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</si>
  <si>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</si>
  <si>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</si>
  <si>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</si>
  <si>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</si>
  <si>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</si>
  <si>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</si>
  <si>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</si>
  <si>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</si>
  <si>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</si>
  <si>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</si>
  <si>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</si>
  <si>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</si>
  <si>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</si>
  <si>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</si>
  <si>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</si>
  <si>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</si>
  <si>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</si>
  <si>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</si>
  <si>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</si>
  <si>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</si>
  <si>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</si>
  <si>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</si>
  <si>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</si>
  <si>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</si>
  <si>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</si>
  <si>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</si>
  <si>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</si>
  <si>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</si>
  <si>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</si>
  <si>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</si>
  <si>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</si>
  <si>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</si>
  <si>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</si>
  <si>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</si>
  <si>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</si>
  <si>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</si>
  <si>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</si>
  <si>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</si>
  <si>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</si>
  <si>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</si>
  <si>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</si>
  <si>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</si>
  <si>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</si>
  <si>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</si>
  <si>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</si>
  <si>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</si>
  <si>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</si>
  <si>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</si>
  <si>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</si>
  <si>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</si>
  <si>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</si>
  <si>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</si>
  <si>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</si>
  <si>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</si>
  <si>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</si>
  <si>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</si>
  <si>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</si>
  <si>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</si>
  <si>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</si>
  <si>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</si>
  <si>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</si>
  <si>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</si>
  <si>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</si>
  <si>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</si>
  <si>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</si>
  <si>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</si>
  <si>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</si>
  <si>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</si>
  <si>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</si>
  <si>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</si>
  <si>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</si>
  <si>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</si>
  <si>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</si>
  <si>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</si>
  <si>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</si>
  <si>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</si>
  <si>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</si>
  <si>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</si>
  <si>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</si>
  <si>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</si>
  <si>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</si>
  <si>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</si>
  <si>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</si>
  <si>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</si>
  <si>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</si>
  <si>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</si>
  <si>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</si>
  <si>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</si>
  <si>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</si>
  <si>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</si>
  <si>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</si>
  <si>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</si>
  <si>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</si>
  <si>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</si>
  <si>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</si>
  <si>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</si>
  <si>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</si>
  <si>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</si>
  <si>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</si>
  <si>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</si>
  <si>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</si>
  <si>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</si>
  <si>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</si>
  <si>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</si>
  <si>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</si>
  <si>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</si>
  <si>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</si>
  <si>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</si>
  <si>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</si>
  <si>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</si>
  <si>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</si>
  <si>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</si>
  <si>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</si>
  <si>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</si>
  <si>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</si>
  <si>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</si>
  <si>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</si>
  <si>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</si>
  <si>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</si>
  <si>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</si>
  <si>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</si>
  <si>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</si>
  <si>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</si>
  <si>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</si>
  <si>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</si>
  <si>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</si>
  <si>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</si>
  <si>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</si>
  <si>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</si>
  <si>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</si>
  <si>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</si>
  <si>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</si>
  <si>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</si>
  <si>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</si>
  <si>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</si>
  <si>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</si>
  <si>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</si>
  <si>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</si>
  <si>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</si>
  <si>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</si>
  <si>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</si>
  <si>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</si>
  <si>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</si>
  <si>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</si>
  <si>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</si>
  <si>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</si>
  <si>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</si>
  <si>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</si>
  <si>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</si>
  <si>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</si>
  <si>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</si>
  <si>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</si>
  <si>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</si>
  <si>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</si>
  <si>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</si>
  <si>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</si>
  <si>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</si>
  <si>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</si>
  <si>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</si>
  <si>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</si>
  <si>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</si>
  <si>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</si>
  <si>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</si>
  <si>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</si>
  <si>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</si>
  <si>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</si>
  <si>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</si>
  <si>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</si>
  <si>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</si>
  <si>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</si>
  <si>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</si>
  <si>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</si>
  <si>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</si>
  <si>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</si>
  <si>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</si>
  <si>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</si>
  <si>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</si>
  <si>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</si>
  <si>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</si>
  <si>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</si>
  <si>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</si>
  <si>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</si>
  <si>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</si>
  <si>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</si>
  <si>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</si>
  <si>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</si>
  <si>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</si>
  <si>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</si>
  <si>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</si>
  <si>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</si>
  <si>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</si>
  <si>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</si>
  <si>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</si>
  <si>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</si>
  <si>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</si>
  <si>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</si>
  <si>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</si>
  <si>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</si>
  <si>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</si>
  <si>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</si>
  <si>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</si>
  <si>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</si>
  <si>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</si>
  <si>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</si>
  <si>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</si>
  <si>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</si>
  <si>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</si>
  <si>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</si>
  <si>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</si>
  <si>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</si>
  <si>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</si>
  <si>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</si>
  <si>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</si>
  <si>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</si>
  <si>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</si>
  <si>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</si>
  <si>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</si>
  <si>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</si>
  <si>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</si>
  <si>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</si>
  <si>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</si>
  <si>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</si>
  <si>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</si>
  <si>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</si>
  <si>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</si>
  <si>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</si>
  <si>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</si>
  <si>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</si>
  <si>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</si>
  <si>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</si>
  <si>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</si>
  <si>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</si>
  <si>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</si>
  <si>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</si>
  <si>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</si>
  <si>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</si>
  <si>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</si>
  <si>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</si>
  <si>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</si>
  <si>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</si>
  <si>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</si>
  <si>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</si>
  <si>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</si>
  <si>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</si>
  <si>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</si>
  <si>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</si>
  <si>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</si>
  <si>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</si>
  <si>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</si>
  <si>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</si>
  <si>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</si>
  <si>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</si>
  <si>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</si>
  <si>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</si>
  <si>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</si>
  <si>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</si>
  <si>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</si>
  <si>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</si>
  <si>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</si>
  <si>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</si>
  <si>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</si>
  <si>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</si>
  <si>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</si>
  <si>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</si>
  <si>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</si>
  <si>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</si>
  <si>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</si>
  <si>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</si>
  <si>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</si>
  <si>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</si>
  <si>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</si>
  <si>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</si>
  <si>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</si>
  <si>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</si>
  <si>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</si>
  <si>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</si>
  <si>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</si>
  <si>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</si>
  <si>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</si>
  <si>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</si>
  <si>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</si>
  <si>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</si>
  <si>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</si>
  <si>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</si>
  <si>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</si>
  <si>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</si>
  <si>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</si>
  <si>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</si>
  <si>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</si>
  <si>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</si>
  <si>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</si>
  <si>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</si>
  <si>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</si>
  <si>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</si>
  <si>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</si>
  <si>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</si>
  <si>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</si>
  <si>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</si>
  <si>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</si>
  <si>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</si>
  <si>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</si>
  <si>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</si>
  <si>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</si>
  <si>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</si>
  <si>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</si>
  <si>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</si>
  <si>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</si>
  <si>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</si>
  <si>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</si>
  <si>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</si>
  <si>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</si>
  <si>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</si>
  <si>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</si>
  <si>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</si>
  <si>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</si>
  <si>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</si>
  <si>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</si>
  <si>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</si>
  <si>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</si>
  <si>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</si>
  <si>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</si>
  <si>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</si>
  <si>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</si>
  <si>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</si>
  <si>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</si>
  <si>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</si>
  <si>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</si>
  <si>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</si>
  <si>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</si>
  <si>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</si>
  <si>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</si>
  <si>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</si>
  <si>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</si>
  <si>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</si>
  <si>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</si>
  <si>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</si>
  <si>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</si>
  <si>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</si>
  <si>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</si>
  <si>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</si>
  <si>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</si>
  <si>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</si>
  <si>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</si>
  <si>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</si>
  <si>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</si>
  <si>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</si>
  <si>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</si>
  <si>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</si>
  <si>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</si>
  <si>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</si>
  <si>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</si>
  <si>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</si>
  <si>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</si>
  <si>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</si>
  <si>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</si>
  <si>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</si>
  <si>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</si>
  <si>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</si>
  <si>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</si>
  <si>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</si>
  <si>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</si>
  <si>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</si>
  <si>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</si>
  <si>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</si>
  <si>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</si>
  <si>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</si>
  <si>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</si>
  <si>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</si>
  <si>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</si>
  <si>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</si>
  <si>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</si>
  <si>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</si>
  <si>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</si>
  <si>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</si>
  <si>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</si>
  <si>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</si>
  <si>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</si>
  <si>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</si>
  <si>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</si>
  <si>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</si>
  <si>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</si>
  <si>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</si>
  <si>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</si>
  <si>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</si>
  <si>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</si>
  <si>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</si>
  <si>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</si>
  <si>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</si>
  <si>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</si>
  <si>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</si>
  <si>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</si>
  <si>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</si>
  <si>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</si>
  <si>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</si>
  <si>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</si>
  <si>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</si>
  <si>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</si>
  <si>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</si>
  <si>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</si>
  <si>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</si>
  <si>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</si>
  <si>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</si>
  <si>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</si>
  <si>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</si>
  <si>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</si>
  <si>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</si>
  <si>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</si>
  <si>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</si>
  <si>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</si>
  <si>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</si>
  <si>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</si>
  <si>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</si>
  <si>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</si>
  <si>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</si>
  <si>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</si>
  <si>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</si>
  <si>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</si>
  <si>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</si>
  <si>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</si>
  <si>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</si>
  <si>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</si>
  <si>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</si>
  <si>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</si>
  <si>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</si>
  <si>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</si>
  <si>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</si>
  <si>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</si>
  <si>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</si>
  <si>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</si>
  <si>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</si>
  <si>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</si>
  <si>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</si>
  <si>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</si>
  <si>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</si>
  <si>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</si>
  <si>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</si>
  <si>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</si>
  <si>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</si>
  <si>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</si>
  <si>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</si>
  <si>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</si>
  <si>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</si>
  <si>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</si>
  <si>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</si>
  <si>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</si>
  <si>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</si>
  <si>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</si>
  <si>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</si>
  <si>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</si>
  <si>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</si>
  <si>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</si>
  <si>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</si>
  <si>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</si>
  <si>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</si>
  <si>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</si>
  <si>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</si>
  <si>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</si>
  <si>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</si>
  <si>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</si>
  <si>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</si>
  <si>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</si>
  <si>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</si>
  <si>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</si>
  <si>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</si>
  <si>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</si>
  <si>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</si>
  <si>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</si>
  <si>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</si>
  <si>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</si>
  <si>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</si>
  <si>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</si>
  <si>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</si>
  <si>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</si>
  <si>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</si>
  <si>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</si>
  <si>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</si>
  <si>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</si>
  <si>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</si>
  <si>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</si>
  <si>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</si>
  <si>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</si>
  <si>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</si>
  <si>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</si>
  <si>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</si>
  <si>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</si>
  <si>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</si>
  <si>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</si>
  <si>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</si>
  <si>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</si>
  <si>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</si>
  <si>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</si>
  <si>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</si>
  <si>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</si>
  <si>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</si>
  <si>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</si>
  <si>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</si>
  <si>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</si>
  <si>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</si>
  <si>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</si>
  <si>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</si>
  <si>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</si>
  <si>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</si>
  <si>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</si>
  <si>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</si>
  <si>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</si>
  <si>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</si>
  <si>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</si>
  <si>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</si>
  <si>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</si>
  <si>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</si>
  <si>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</si>
  <si>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</si>
  <si>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</si>
  <si>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</si>
  <si>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</si>
  <si>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</si>
  <si>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</si>
  <si>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</si>
  <si>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</si>
  <si>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</si>
  <si>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</si>
  <si>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</si>
  <si>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</si>
  <si>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</si>
  <si>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</si>
  <si>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</si>
  <si>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</si>
  <si>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</si>
  <si>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</si>
  <si>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</si>
  <si>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</si>
  <si>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</si>
  <si>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</si>
  <si>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</si>
  <si>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</si>
  <si>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</si>
  <si>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</si>
  <si>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</si>
  <si>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</si>
  <si>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</si>
  <si>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</si>
  <si>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</si>
  <si>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</si>
  <si>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</si>
  <si>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</si>
  <si>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</si>
  <si>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</si>
  <si>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</si>
  <si>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</si>
  <si>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</si>
  <si>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</si>
  <si>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</si>
  <si>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</si>
  <si>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</si>
  <si>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</si>
  <si>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</si>
  <si>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</si>
  <si>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</si>
  <si>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</si>
  <si>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</si>
  <si>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</si>
  <si>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</si>
  <si>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</si>
  <si>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</si>
  <si>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</si>
  <si>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</si>
  <si>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</si>
  <si>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</si>
  <si>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</si>
  <si>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</si>
  <si>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</si>
  <si>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</si>
  <si>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</si>
  <si>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</si>
  <si>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</si>
  <si>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</si>
  <si>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</si>
  <si>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</si>
  <si>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</si>
  <si>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</si>
  <si>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</si>
  <si>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</si>
  <si>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</si>
  <si>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</si>
  <si>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</si>
  <si>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</si>
  <si>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</si>
  <si>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</si>
  <si>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</si>
  <si>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</si>
  <si>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</si>
  <si>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</si>
  <si>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</si>
  <si>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</si>
  <si>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</si>
  <si>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</si>
  <si>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</si>
  <si>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</si>
  <si>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</si>
  <si>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</si>
  <si>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</si>
  <si>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</si>
  <si>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</si>
  <si>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</si>
  <si>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</si>
  <si>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</si>
  <si>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</si>
  <si>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</si>
  <si>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</si>
  <si>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</si>
  <si>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</si>
  <si>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</si>
  <si>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</si>
  <si>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</si>
  <si>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</si>
  <si>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</si>
  <si>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</si>
  <si>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</si>
  <si>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</si>
  <si>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</si>
  <si>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</si>
  <si>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</si>
  <si>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</si>
  <si>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</si>
  <si>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</si>
  <si>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</si>
  <si>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</si>
  <si>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</si>
  <si>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</si>
  <si>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</si>
  <si>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</si>
  <si>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</si>
  <si>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</si>
  <si>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</si>
  <si>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</si>
  <si>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</si>
  <si>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</si>
  <si>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</si>
  <si>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</si>
  <si>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</si>
  <si>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</si>
  <si>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</si>
  <si>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</si>
  <si>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</si>
  <si>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</si>
  <si>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</si>
  <si>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</si>
  <si>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</si>
  <si>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</si>
  <si>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</si>
  <si>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</si>
  <si>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</si>
  <si>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</si>
  <si>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</si>
  <si>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</si>
  <si>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</si>
  <si>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</si>
  <si>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</si>
  <si>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</si>
  <si>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</si>
  <si>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</si>
  <si>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</si>
  <si>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</si>
  <si>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</si>
  <si>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</si>
  <si>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</si>
  <si>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</si>
  <si>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</si>
  <si>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</si>
  <si>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</si>
  <si>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</si>
  <si>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</si>
  <si>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</si>
  <si>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</si>
  <si>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</si>
  <si>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</si>
  <si>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</si>
  <si>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</si>
  <si>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</si>
  <si>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</si>
  <si>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</si>
  <si>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</si>
  <si>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</si>
  <si>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</si>
  <si>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</si>
  <si>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</si>
  <si>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</si>
  <si>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</si>
  <si>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</si>
  <si>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</si>
  <si>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</si>
  <si>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</si>
  <si>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</si>
  <si>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</si>
  <si>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</si>
  <si>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</si>
  <si>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</si>
  <si>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</si>
  <si>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</si>
  <si>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</si>
  <si>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</si>
  <si>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</si>
  <si>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</si>
  <si>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</si>
  <si>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</si>
  <si>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</si>
  <si>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</si>
  <si>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</si>
  <si>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</si>
  <si>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</si>
  <si>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</si>
  <si>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</si>
  <si>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</si>
  <si>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</si>
  <si>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</si>
  <si>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</si>
  <si>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</si>
  <si>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</si>
  <si>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</si>
  <si>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</si>
  <si>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</si>
  <si>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</si>
  <si>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</si>
  <si>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</si>
  <si>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</si>
  <si>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</si>
  <si>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</si>
  <si>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</si>
  <si>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</si>
  <si>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</si>
  <si>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</si>
  <si>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</si>
  <si>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</si>
  <si>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</si>
  <si>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</si>
  <si>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</si>
  <si>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</si>
  <si>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</si>
  <si>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</si>
  <si>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</si>
  <si>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</si>
  <si>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</si>
  <si>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</si>
  <si>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</si>
  <si>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</si>
  <si>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</si>
  <si>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</si>
  <si>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</si>
  <si>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</si>
  <si>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</si>
  <si>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</si>
  <si>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</si>
  <si>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</si>
  <si>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</si>
  <si>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</si>
  <si>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</si>
  <si>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</si>
  <si>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</si>
  <si>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</si>
  <si>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</si>
  <si>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</si>
  <si>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</si>
  <si>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</si>
  <si>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</si>
  <si>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</si>
  <si>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</si>
  <si>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</si>
  <si>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</si>
  <si>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</si>
  <si>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</si>
  <si>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</si>
  <si>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</si>
  <si>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</si>
  <si>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</si>
  <si>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</si>
  <si>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</si>
  <si>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</si>
  <si>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</si>
  <si>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</si>
  <si>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</si>
  <si>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</si>
  <si>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</si>
  <si>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</si>
  <si>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</si>
  <si>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</si>
  <si>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</si>
  <si>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</si>
  <si>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</si>
  <si>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</si>
  <si>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</si>
  <si>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</si>
  <si>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</si>
  <si>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</si>
  <si>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</si>
  <si>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</si>
  <si>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</si>
  <si>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</si>
  <si>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</si>
  <si>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</si>
  <si>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</si>
  <si>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</si>
  <si>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</si>
  <si>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</si>
  <si>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</si>
  <si>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</si>
  <si>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</si>
  <si>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</si>
  <si>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</si>
  <si>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</si>
  <si>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</si>
  <si>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</si>
  <si>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</si>
  <si>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</si>
  <si>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</si>
  <si>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</si>
  <si>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</si>
  <si>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</si>
  <si>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</si>
  <si>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</si>
  <si>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</si>
  <si>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</si>
  <si>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</si>
  <si>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</si>
  <si>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</si>
  <si>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</si>
  <si>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</si>
  <si>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</si>
  <si>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</si>
  <si>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</si>
  <si>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</si>
  <si>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</si>
  <si>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</si>
  <si>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</si>
  <si>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</si>
  <si>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</si>
  <si>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</si>
  <si>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</si>
  <si>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</si>
  <si>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</si>
  <si>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</si>
  <si>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</si>
  <si>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</si>
  <si>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</si>
  <si>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</si>
  <si>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</si>
  <si>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</si>
  <si>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</si>
  <si>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</si>
  <si>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</si>
  <si>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</si>
  <si>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</si>
  <si>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</si>
  <si>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</si>
  <si>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</si>
  <si>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</si>
  <si>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</si>
  <si>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</si>
  <si>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</si>
  <si>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</si>
  <si>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</si>
  <si>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</si>
  <si>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</si>
  <si>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</si>
  <si>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</si>
  <si>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</si>
  <si>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</si>
  <si>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</si>
  <si>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</si>
  <si>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</si>
  <si>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</si>
  <si>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</si>
  <si>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</si>
  <si>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</si>
  <si>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</si>
  <si>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</si>
  <si>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</si>
  <si>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</si>
  <si>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</si>
  <si>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</si>
  <si>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</si>
  <si>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</si>
  <si>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</si>
  <si>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</si>
  <si>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</si>
  <si>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</si>
  <si>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</si>
  <si>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</si>
  <si>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</si>
  <si>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</si>
  <si>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</si>
  <si>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</si>
  <si>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</si>
  <si>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</si>
  <si>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</si>
  <si>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</si>
  <si>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</si>
  <si>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</si>
  <si>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</si>
  <si>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</si>
  <si>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</si>
  <si>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</si>
  <si>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</si>
  <si>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</si>
  <si>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</si>
  <si>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</si>
  <si>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</si>
  <si>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</si>
  <si>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</si>
  <si>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</si>
  <si>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</si>
  <si>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</si>
  <si>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</si>
  <si>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</si>
  <si>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</si>
  <si>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</si>
  <si>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</si>
  <si>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</si>
  <si>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</si>
  <si>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</si>
  <si>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</si>
  <si>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</si>
  <si>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</si>
  <si>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</si>
  <si>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</si>
  <si>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</si>
  <si>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</si>
  <si>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</si>
  <si>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</si>
  <si>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</si>
  <si>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</si>
  <si>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</si>
  <si>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</si>
  <si>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</si>
  <si>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</si>
  <si>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</si>
  <si>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</si>
  <si>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</si>
  <si>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</si>
  <si>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</si>
  <si>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</si>
  <si>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</si>
  <si>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</si>
  <si>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</si>
  <si>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</si>
  <si>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</si>
  <si>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</si>
  <si>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</si>
  <si>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</si>
  <si>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</si>
  <si>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</si>
  <si>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</si>
  <si>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</si>
  <si>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</si>
  <si>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</si>
  <si>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</si>
  <si>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</si>
  <si>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</si>
  <si>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</si>
  <si>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</si>
  <si>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</si>
  <si>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</si>
  <si>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</si>
  <si>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</si>
  <si>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</si>
  <si>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</si>
  <si>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</si>
  <si>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</si>
  <si>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</si>
  <si>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</si>
  <si>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</si>
  <si>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</si>
  <si>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</si>
  <si>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</si>
  <si>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</si>
  <si>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</si>
  <si>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</si>
  <si>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</si>
  <si>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</si>
  <si>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</si>
  <si>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</si>
  <si>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</si>
  <si>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</si>
  <si>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</si>
  <si>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</si>
  <si>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</si>
  <si>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</si>
  <si>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</si>
  <si>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</si>
  <si>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</si>
  <si>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</si>
  <si>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</si>
  <si>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</si>
  <si>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</si>
  <si>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</si>
  <si>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</si>
  <si>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</si>
  <si>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</si>
  <si>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</si>
  <si>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</si>
  <si>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</si>
  <si>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</si>
  <si>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</si>
  <si>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</si>
  <si>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</si>
  <si>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</si>
  <si>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</si>
  <si>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</si>
  <si>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</si>
  <si>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</si>
  <si>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</si>
  <si>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</si>
  <si>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</si>
  <si>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</si>
  <si>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</si>
  <si>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</si>
  <si>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</si>
  <si>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</si>
  <si>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</si>
  <si>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</si>
  <si>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</si>
  <si>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</si>
  <si>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</si>
  <si>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</si>
  <si>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</si>
  <si>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</si>
  <si>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</si>
  <si>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</si>
  <si>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</si>
  <si>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</si>
  <si>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</si>
  <si>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</si>
  <si>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</si>
  <si>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</si>
  <si>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</si>
  <si>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</si>
  <si>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</si>
  <si>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</si>
  <si>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</si>
  <si>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</si>
  <si>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</si>
  <si>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</si>
  <si>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</si>
  <si>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</si>
  <si>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</si>
  <si>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</si>
  <si>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</si>
  <si>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</si>
  <si>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</si>
  <si>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</si>
  <si>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</si>
  <si>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</si>
  <si>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</si>
  <si>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</si>
  <si>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</si>
  <si>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</si>
  <si>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</si>
  <si>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</si>
  <si>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</si>
  <si>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</si>
  <si>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</si>
  <si>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</si>
  <si>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</si>
  <si>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</si>
  <si>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</si>
  <si>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</si>
  <si>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</si>
  <si>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</si>
  <si>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</si>
  <si>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</si>
  <si>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</si>
  <si>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</si>
  <si>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</si>
  <si>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</si>
  <si>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</si>
  <si>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</si>
  <si>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</si>
  <si>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</si>
  <si>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</si>
  <si>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</si>
  <si>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</si>
  <si>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</si>
  <si>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</si>
  <si>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</si>
  <si>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</si>
  <si>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</si>
  <si>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</si>
  <si>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</si>
  <si>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</si>
  <si>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</si>
  <si>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</si>
  <si>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</si>
  <si>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</si>
  <si>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</si>
  <si>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</si>
  <si>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</si>
  <si>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</si>
  <si>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</si>
  <si>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</si>
  <si>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</si>
  <si>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</si>
  <si>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</si>
  <si>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</si>
  <si>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</si>
  <si>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</si>
  <si>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</si>
  <si>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</si>
  <si>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</si>
  <si>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</si>
  <si>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</si>
  <si>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</si>
  <si>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</si>
  <si>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</si>
  <si>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</si>
  <si>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</si>
  <si>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</si>
  <si>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</si>
  <si>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</si>
  <si>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</si>
  <si>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</si>
  <si>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</si>
  <si>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</si>
  <si>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</si>
  <si>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</si>
  <si>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</si>
  <si>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</si>
  <si>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</si>
  <si>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</si>
  <si>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</si>
  <si>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</si>
  <si>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</si>
  <si>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</si>
  <si>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</si>
  <si>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</si>
  <si>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</si>
  <si>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</si>
  <si>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</si>
  <si>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</si>
  <si>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</si>
  <si>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</si>
  <si>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</si>
  <si>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</si>
  <si>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</si>
  <si>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</si>
  <si>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</si>
  <si>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</si>
  <si>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</si>
  <si>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</si>
  <si>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</si>
  <si>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</si>
  <si>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</si>
  <si>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</si>
  <si>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</si>
  <si>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</si>
  <si>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</si>
  <si>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</si>
  <si>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</si>
  <si>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</si>
  <si>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</si>
  <si>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</si>
  <si>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</si>
  <si>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</si>
  <si>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</si>
  <si>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</si>
  <si>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</si>
  <si>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</si>
  <si>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</si>
  <si>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</si>
  <si>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</si>
  <si>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</si>
  <si>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</si>
  <si>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</si>
  <si>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</si>
  <si>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</si>
  <si>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</si>
  <si>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</si>
  <si>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</si>
  <si>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</si>
  <si>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</si>
  <si>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</si>
  <si>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</si>
  <si>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</si>
  <si>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</si>
  <si>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</si>
  <si>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</si>
  <si>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</si>
  <si>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</si>
  <si>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</si>
  <si>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</si>
  <si>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</si>
  <si>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</si>
  <si>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</si>
  <si>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</si>
  <si>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</si>
  <si>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</si>
  <si>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</si>
  <si>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</si>
  <si>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</si>
  <si>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</si>
  <si>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</si>
  <si>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</si>
  <si>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</si>
  <si>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</si>
  <si>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</si>
  <si>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</si>
  <si>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</si>
  <si>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</si>
  <si>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</si>
  <si>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</si>
  <si>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</si>
  <si>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</si>
  <si>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</si>
  <si>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</si>
  <si>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</si>
  <si>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</si>
  <si>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</si>
  <si>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</si>
  <si>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</si>
  <si>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</si>
  <si>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</si>
  <si>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</si>
  <si>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</si>
  <si>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</si>
  <si>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</si>
  <si>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</si>
  <si>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</si>
  <si>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</si>
  <si>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</si>
  <si>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</si>
  <si>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</si>
  <si>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</si>
  <si>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</si>
  <si>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</si>
  <si>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</si>
  <si>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</si>
  <si>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</si>
  <si>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</si>
  <si>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</si>
  <si>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</si>
  <si>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</si>
  <si>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</si>
  <si>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</si>
  <si>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</si>
  <si>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</si>
  <si>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</si>
  <si>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</si>
  <si>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</si>
  <si>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</si>
  <si>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</si>
  <si>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</si>
  <si>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</si>
  <si>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</si>
  <si>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</si>
  <si>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</si>
  <si>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</si>
  <si>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</si>
  <si>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</si>
  <si>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</si>
  <si>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</si>
  <si>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</si>
  <si>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</si>
  <si>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</si>
  <si>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</si>
  <si>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</si>
  <si>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</si>
  <si>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</si>
  <si>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</si>
  <si>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</si>
  <si>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</si>
  <si>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</si>
  <si>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</si>
  <si>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</si>
  <si>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</si>
  <si>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</si>
  <si>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</si>
  <si>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</si>
  <si>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</si>
  <si>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</si>
  <si>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</si>
  <si>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</si>
  <si>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</si>
  <si>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</si>
  <si>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</si>
  <si>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</si>
  <si>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</si>
  <si>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</si>
  <si>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</si>
  <si>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</si>
  <si>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</si>
  <si>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</si>
  <si>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</si>
  <si>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</si>
  <si>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</si>
  <si>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</si>
  <si>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</si>
  <si>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</si>
  <si>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</si>
  <si>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</si>
  <si>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</si>
  <si>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</si>
  <si>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</si>
  <si>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</si>
  <si>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</si>
  <si>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</si>
  <si>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</si>
  <si>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</si>
  <si>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</si>
  <si>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</si>
  <si>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</si>
  <si>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</si>
  <si>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</si>
  <si>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</si>
  <si>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</si>
  <si>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</si>
  <si>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</si>
  <si>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</si>
  <si>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</si>
  <si>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</si>
  <si>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</si>
  <si>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</si>
  <si>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</si>
  <si>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</si>
  <si>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</si>
  <si>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</si>
  <si>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</si>
  <si>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</si>
  <si>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</si>
  <si>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</si>
  <si>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</si>
  <si>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</si>
  <si>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</si>
  <si>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</si>
  <si>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</si>
  <si>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</si>
  <si>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</si>
  <si>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</si>
  <si>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</si>
  <si>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</si>
  <si>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</si>
  <si>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</si>
  <si>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</si>
  <si>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</si>
  <si>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</si>
  <si>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</si>
  <si>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</si>
  <si>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</si>
  <si>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</si>
  <si>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</si>
  <si>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</si>
  <si>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</si>
  <si>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</si>
  <si>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</si>
  <si>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</si>
  <si>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</si>
  <si>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</si>
  <si>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</si>
  <si>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</si>
  <si>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</si>
  <si>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</si>
  <si>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</si>
  <si>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</si>
  <si>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</si>
  <si>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</si>
  <si>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</si>
  <si>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</si>
  <si>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</si>
  <si>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</si>
  <si>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</si>
  <si>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</si>
  <si>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</si>
  <si>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</si>
  <si>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</si>
  <si>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</si>
  <si>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</si>
  <si>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</si>
  <si>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</si>
  <si>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</si>
  <si>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</si>
  <si>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</si>
  <si>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</si>
  <si>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</si>
  <si>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</si>
  <si>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</si>
  <si>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</si>
  <si>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</si>
  <si>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</si>
  <si>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</si>
  <si>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</si>
  <si>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</si>
  <si>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</si>
  <si>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</si>
  <si>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</si>
  <si>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</si>
  <si>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</si>
  <si>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</si>
  <si>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</si>
  <si>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</si>
  <si>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</si>
  <si>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</si>
  <si>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</si>
  <si>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</si>
  <si>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</si>
  <si>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</si>
  <si>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</si>
  <si>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</si>
  <si>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</si>
  <si>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</si>
  <si>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</si>
  <si>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</si>
  <si>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</si>
  <si>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</si>
  <si>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</si>
  <si>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</si>
  <si>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</si>
  <si>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</si>
  <si>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</si>
  <si>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</si>
  <si>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</si>
  <si>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</si>
  <si>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</si>
  <si>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</si>
  <si>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</si>
  <si>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</si>
  <si>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</si>
  <si>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</si>
  <si>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</si>
  <si>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</si>
  <si>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</si>
  <si>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</si>
  <si>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</si>
  <si>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</si>
  <si>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</si>
  <si>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</si>
  <si>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</si>
  <si>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</si>
  <si>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</si>
  <si>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</si>
  <si>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</si>
  <si>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</si>
  <si>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</si>
  <si>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</si>
  <si>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</si>
  <si>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</si>
  <si>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</si>
  <si>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</si>
  <si>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</si>
  <si>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</si>
  <si>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</si>
  <si>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</si>
  <si>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</si>
  <si>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</si>
  <si>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</si>
  <si>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</si>
  <si>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</si>
  <si>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</si>
  <si>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</si>
  <si>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</si>
  <si>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</si>
  <si>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</si>
  <si>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</si>
  <si>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</si>
  <si>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</si>
  <si>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</si>
  <si>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</si>
  <si>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</si>
  <si>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</si>
  <si>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</si>
  <si>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</si>
  <si>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</si>
  <si>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</si>
  <si>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</si>
  <si>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</si>
  <si>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</si>
  <si>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</si>
  <si>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</si>
  <si>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</si>
  <si>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</si>
  <si>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</si>
  <si>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</si>
  <si>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</si>
  <si>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</si>
  <si>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</si>
  <si>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</si>
  <si>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</si>
  <si>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</si>
  <si>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</si>
  <si>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</si>
  <si>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</si>
  <si>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</si>
  <si>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</si>
  <si>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</si>
  <si>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</si>
  <si>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</si>
  <si>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</si>
  <si>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</si>
  <si>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</si>
  <si>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</si>
  <si>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</si>
  <si>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</si>
  <si>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</si>
  <si>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</si>
  <si>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</si>
  <si>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</si>
  <si>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</si>
  <si>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</si>
  <si>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</si>
  <si>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</si>
  <si>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</si>
  <si>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</si>
  <si>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</si>
  <si>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</si>
  <si>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</si>
  <si>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</si>
  <si>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</si>
  <si>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</si>
  <si>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</si>
  <si>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</si>
  <si>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</si>
  <si>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</si>
  <si>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</si>
  <si>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</si>
  <si>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</si>
  <si>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</si>
  <si>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</si>
  <si>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</si>
  <si>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</si>
  <si>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</si>
  <si>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</si>
  <si>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</si>
  <si>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</si>
  <si>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</si>
  <si>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</si>
  <si>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</si>
  <si>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</si>
  <si>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</si>
  <si>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</si>
  <si>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</si>
  <si>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</si>
  <si>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</si>
  <si>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</si>
  <si>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</si>
  <si>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</si>
  <si>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</si>
  <si>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</si>
  <si>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</si>
  <si>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</si>
  <si>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</si>
  <si>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</si>
  <si>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</si>
  <si>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</si>
  <si>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</si>
  <si>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</si>
  <si>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</si>
  <si>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</si>
  <si>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</si>
  <si>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</si>
  <si>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</si>
  <si>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</si>
  <si>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</si>
  <si>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</si>
  <si>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</si>
  <si>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</si>
  <si>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</si>
  <si>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</si>
  <si>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</si>
  <si>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</si>
  <si>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</si>
  <si>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</si>
  <si>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</si>
  <si>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</si>
  <si>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</si>
  <si>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</si>
  <si>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</si>
  <si>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</si>
  <si>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</si>
  <si>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</si>
  <si>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</si>
  <si>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</si>
  <si>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</si>
  <si>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</si>
  <si>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</si>
  <si>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</si>
  <si>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</si>
  <si>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</si>
  <si>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</si>
  <si>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</si>
  <si>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</si>
  <si>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</si>
  <si>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</si>
  <si>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</si>
  <si>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</si>
  <si>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</si>
  <si>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</si>
  <si>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</si>
  <si>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</si>
  <si>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</si>
  <si>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</si>
  <si>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</si>
  <si>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</si>
  <si>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</si>
  <si>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</si>
  <si>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</si>
  <si>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</si>
  <si>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</si>
  <si>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</si>
  <si>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</si>
  <si>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</si>
  <si>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</si>
  <si>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</si>
  <si>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</si>
  <si>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</si>
  <si>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</si>
  <si>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</si>
  <si>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</si>
  <si>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</si>
  <si>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</si>
  <si>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</si>
  <si>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</si>
  <si>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</si>
  <si>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</si>
  <si>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</si>
  <si>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</si>
  <si>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</si>
  <si>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</si>
  <si>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</si>
  <si>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</si>
  <si>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</si>
  <si>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</si>
  <si>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</si>
  <si>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</si>
  <si>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</si>
  <si>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</si>
  <si>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</si>
  <si>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</si>
  <si>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</si>
  <si>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</si>
  <si>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</si>
  <si>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</si>
  <si>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</si>
  <si>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</si>
  <si>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</si>
  <si>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</si>
  <si>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</si>
  <si>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</si>
  <si>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</si>
  <si>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</si>
  <si>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</si>
  <si>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</si>
  <si>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</si>
  <si>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</si>
  <si>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</si>
  <si>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</si>
  <si>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</si>
  <si>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</si>
  <si>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</si>
  <si>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</si>
  <si>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</si>
  <si>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</si>
  <si>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</si>
  <si>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</si>
  <si>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</si>
  <si>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</si>
  <si>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</si>
  <si>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</si>
  <si>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</si>
  <si>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</si>
  <si>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</si>
  <si>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</si>
  <si>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</si>
  <si>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</si>
  <si>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</si>
  <si>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</si>
  <si>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</si>
  <si>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</si>
  <si>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</si>
  <si>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</si>
  <si>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</si>
  <si>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</si>
  <si>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</si>
  <si>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</si>
  <si>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</si>
  <si>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</si>
  <si>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</si>
  <si>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</si>
  <si>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</si>
  <si>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</si>
  <si>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</si>
  <si>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</si>
  <si>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</si>
  <si>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</si>
  <si>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</si>
  <si>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</si>
  <si>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</si>
  <si>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</si>
  <si>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</si>
  <si>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</si>
  <si>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</si>
  <si>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</si>
  <si>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</si>
  <si>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</si>
  <si>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</si>
  <si>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</si>
  <si>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</si>
  <si>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</si>
  <si>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</si>
  <si>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</si>
  <si>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</si>
  <si>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</si>
  <si>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</si>
  <si>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</si>
  <si>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</si>
  <si>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</si>
  <si>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</si>
  <si>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</si>
  <si>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</si>
  <si>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</si>
  <si>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</si>
  <si>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</si>
  <si>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</si>
  <si>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</si>
  <si>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</si>
  <si>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</si>
  <si>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</si>
  <si>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</si>
  <si>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</si>
  <si>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</si>
  <si>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</si>
  <si>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</si>
  <si>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</si>
  <si>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</si>
  <si>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</si>
  <si>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</si>
  <si>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</si>
  <si>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</si>
  <si>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</si>
  <si>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</si>
  <si>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</si>
  <si>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</si>
  <si>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</si>
  <si>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</si>
  <si>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</si>
  <si>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</si>
  <si>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</si>
  <si>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</si>
  <si>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</si>
  <si>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</si>
  <si>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</si>
  <si>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</si>
  <si>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</si>
  <si>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</si>
  <si>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</si>
  <si>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</si>
  <si>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</si>
  <si>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</si>
  <si>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</si>
  <si>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</si>
  <si>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</si>
  <si>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</si>
  <si>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</si>
  <si>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</si>
  <si>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</si>
  <si>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</si>
  <si>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</si>
  <si>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</si>
  <si>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</si>
  <si>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</si>
  <si>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</si>
  <si>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</si>
  <si>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</si>
  <si>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</si>
  <si>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</si>
  <si>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</si>
  <si>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</si>
  <si>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</si>
  <si>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</si>
  <si>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</si>
  <si>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</si>
  <si>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</si>
  <si>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</si>
  <si>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</si>
  <si>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</si>
  <si>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</si>
  <si>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</si>
  <si>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</si>
  <si>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</si>
  <si>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</si>
  <si>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</si>
  <si>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</si>
  <si>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</si>
  <si>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</si>
  <si>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</si>
  <si>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</si>
  <si>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</si>
  <si>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</si>
  <si>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</si>
  <si>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</si>
  <si>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</si>
  <si>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</si>
  <si>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</si>
  <si>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</si>
  <si>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</si>
  <si>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</si>
  <si>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</si>
  <si>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</si>
  <si>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</si>
  <si>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</si>
  <si>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</si>
  <si>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</si>
  <si>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</si>
  <si>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</si>
  <si>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</si>
  <si>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</si>
  <si>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</si>
  <si>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</si>
  <si>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</si>
  <si>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</si>
  <si>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</si>
  <si>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</si>
  <si>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</si>
  <si>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</si>
  <si>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</si>
  <si>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</si>
  <si>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</si>
  <si>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</si>
  <si>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</si>
  <si>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</si>
  <si>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</si>
  <si>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</si>
  <si>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</si>
  <si>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</si>
  <si>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</si>
  <si>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</si>
  <si>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</si>
  <si>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</si>
  <si>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</si>
  <si>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</si>
  <si>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</si>
  <si>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</si>
  <si>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</si>
  <si>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</si>
  <si>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</si>
  <si>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</si>
  <si>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</si>
  <si>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</si>
  <si>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</si>
  <si>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</si>
  <si>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</si>
  <si>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</si>
  <si>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</si>
  <si>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</si>
  <si>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</si>
  <si>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</si>
  <si>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</si>
  <si>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</si>
  <si>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</si>
  <si>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</si>
  <si>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</si>
  <si>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</si>
  <si>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</si>
  <si>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</si>
  <si>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</si>
  <si>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</si>
  <si>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</si>
  <si>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</si>
  <si>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</si>
  <si>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</si>
  <si>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</si>
  <si>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</si>
  <si>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</si>
  <si>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</si>
  <si>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</si>
  <si>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</si>
  <si>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</si>
  <si>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</si>
  <si>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</si>
  <si>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</si>
  <si>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</si>
  <si>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</si>
  <si>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</si>
  <si>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</si>
  <si>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</si>
  <si>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</si>
  <si>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</si>
  <si>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</si>
  <si>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</si>
  <si>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</si>
  <si>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</si>
  <si>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</si>
  <si>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</si>
  <si>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</si>
  <si>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</si>
  <si>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</si>
  <si>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</si>
  <si>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</si>
  <si>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</si>
  <si>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</si>
  <si>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</si>
  <si>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</si>
  <si>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</si>
  <si>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</si>
  <si>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</si>
  <si>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</si>
  <si>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</si>
  <si>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</si>
  <si>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</si>
  <si>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</si>
  <si>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</si>
  <si>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</si>
  <si>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</si>
  <si>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</si>
  <si>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</si>
  <si>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</si>
  <si>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</si>
  <si>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</si>
  <si>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</si>
  <si>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</si>
  <si>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</si>
  <si>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</si>
  <si>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</si>
  <si>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</si>
  <si>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</si>
  <si>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</si>
  <si>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</si>
  <si>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</si>
  <si>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</si>
  <si>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</si>
  <si>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</si>
  <si>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</si>
  <si>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</si>
  <si>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</si>
  <si>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</si>
  <si>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</si>
  <si>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</si>
  <si>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</si>
  <si>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</si>
  <si>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</si>
  <si>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</si>
  <si>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</si>
  <si>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</si>
  <si>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</si>
  <si>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</si>
  <si>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</si>
  <si>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</si>
  <si>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</si>
  <si>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</si>
  <si>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</si>
  <si>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</si>
  <si>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</si>
  <si>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</si>
  <si>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</si>
  <si>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</si>
  <si>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</si>
  <si>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</si>
  <si>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</si>
  <si>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</si>
  <si>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</si>
  <si>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</si>
  <si>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</si>
  <si>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</si>
  <si>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</si>
  <si>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</si>
  <si>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</si>
  <si>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</si>
  <si>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</si>
  <si>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</si>
  <si>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</si>
  <si>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</si>
  <si>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</si>
  <si>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</si>
  <si>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</si>
  <si>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</si>
  <si>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</si>
  <si>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</si>
  <si>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</si>
  <si>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</si>
  <si>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</si>
  <si>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</si>
  <si>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</si>
  <si>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</si>
  <si>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</si>
  <si>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</si>
  <si>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</si>
  <si>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</si>
  <si>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</si>
  <si>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</si>
  <si>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</si>
  <si>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</si>
  <si>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</si>
  <si>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</si>
  <si>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</si>
  <si>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</si>
  <si>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</si>
  <si>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</si>
  <si>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</si>
  <si>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</si>
  <si>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</si>
  <si>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</si>
  <si>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</si>
  <si>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</si>
  <si>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</si>
  <si>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</si>
  <si>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</si>
  <si>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</si>
  <si>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</si>
  <si>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</si>
  <si>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</si>
  <si>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</si>
  <si>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</si>
  <si>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</si>
  <si>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</si>
  <si>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</si>
  <si>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</si>
  <si>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</si>
  <si>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</si>
  <si>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</si>
  <si>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</si>
  <si>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</si>
  <si>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</si>
  <si>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</si>
  <si>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</si>
  <si>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</si>
  <si>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</si>
  <si>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</si>
  <si>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</si>
  <si>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</si>
  <si>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</si>
  <si>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</si>
  <si>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</si>
  <si>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</si>
  <si>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</si>
  <si>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</si>
  <si>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</si>
  <si>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</si>
  <si>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</si>
  <si>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</si>
  <si>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</si>
  <si>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</si>
  <si>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</si>
  <si>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</si>
  <si>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</si>
  <si>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</si>
  <si>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</si>
  <si>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</si>
  <si>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</si>
  <si>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</si>
  <si>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</si>
  <si>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</si>
  <si>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</si>
  <si>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</si>
  <si>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</si>
  <si>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</si>
  <si>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</si>
  <si>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</si>
  <si>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</si>
  <si>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</si>
  <si>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</si>
  <si>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</si>
  <si>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</si>
  <si>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</si>
  <si>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</si>
  <si>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</si>
  <si>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</si>
  <si>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</si>
  <si>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</si>
  <si>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</si>
  <si>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</si>
  <si>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</si>
  <si>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</si>
  <si>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</si>
  <si>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</si>
  <si>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</si>
  <si>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</si>
  <si>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</si>
  <si>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</si>
  <si>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</si>
  <si>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</si>
  <si>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</si>
  <si>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</si>
  <si>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</si>
  <si>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</si>
  <si>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</si>
  <si>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</si>
  <si>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</si>
  <si>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</si>
  <si>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</si>
  <si>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</si>
  <si>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</si>
  <si>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</si>
  <si>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</si>
  <si>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</si>
  <si>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</si>
  <si>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</si>
  <si>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</si>
  <si>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</si>
  <si>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</si>
  <si>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</si>
  <si>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</si>
  <si>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</si>
  <si>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</si>
  <si>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</si>
  <si>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</si>
  <si>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</si>
  <si>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</si>
  <si>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</si>
  <si>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</si>
  <si>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</si>
  <si>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</si>
  <si>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</si>
  <si>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</si>
  <si>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</si>
  <si>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</si>
  <si>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</si>
  <si>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</si>
  <si>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</si>
  <si>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</si>
  <si>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</si>
  <si>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</si>
  <si>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</si>
  <si>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</si>
  <si>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</si>
  <si>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</si>
  <si>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</si>
  <si>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</si>
  <si>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</si>
  <si>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</si>
  <si>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</si>
  <si>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</si>
  <si>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</si>
  <si>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</si>
  <si>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</si>
  <si>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</si>
  <si>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</si>
  <si>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</si>
  <si>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</si>
  <si>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</si>
  <si>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</si>
  <si>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</si>
  <si>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</si>
  <si>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</si>
  <si>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</si>
  <si>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</si>
  <si>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</si>
  <si>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</si>
  <si>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</si>
  <si>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</si>
  <si>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</si>
  <si>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</si>
  <si>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</si>
  <si>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</si>
  <si>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</si>
  <si>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</si>
  <si>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</si>
  <si>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</si>
  <si>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</si>
  <si>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</si>
  <si>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</si>
  <si>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</si>
  <si>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</si>
  <si>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</si>
  <si>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</si>
  <si>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</si>
  <si>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</si>
  <si>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</si>
  <si>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</si>
  <si>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</si>
  <si>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</si>
  <si>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</si>
  <si>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</si>
  <si>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</si>
  <si>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</si>
  <si>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</si>
  <si>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</si>
  <si>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</si>
  <si>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</si>
  <si>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</si>
  <si>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</si>
  <si>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</si>
  <si>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</si>
  <si>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</si>
  <si>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</si>
  <si>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</si>
  <si>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</si>
  <si>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</si>
  <si>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</si>
  <si>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</si>
  <si>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</si>
  <si>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</si>
  <si>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</si>
  <si>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</si>
  <si>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</si>
  <si>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</si>
  <si>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</si>
  <si>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</si>
  <si>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</si>
  <si>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</si>
  <si>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</si>
  <si>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</si>
  <si>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</si>
  <si>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</si>
  <si>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</si>
  <si>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</si>
  <si>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</si>
  <si>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</si>
  <si>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</si>
  <si>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</si>
  <si>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</si>
  <si>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</si>
  <si>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</si>
  <si>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</si>
  <si>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</si>
  <si>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</si>
  <si>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</si>
  <si>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</si>
  <si>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</si>
  <si>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</si>
  <si>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</si>
  <si>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</si>
  <si>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</si>
  <si>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</si>
  <si>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</si>
  <si>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</si>
  <si>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</si>
  <si>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</si>
  <si>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</si>
  <si>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</si>
  <si>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</si>
  <si>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</si>
  <si>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</si>
  <si>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</si>
  <si>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</si>
  <si>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</si>
  <si>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</si>
  <si>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</si>
  <si>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</si>
  <si>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</si>
  <si>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</si>
  <si>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</si>
  <si>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</si>
  <si>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</si>
  <si>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</si>
  <si>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</si>
  <si>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</si>
  <si>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</si>
  <si>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</si>
  <si>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</si>
  <si>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</si>
  <si>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</si>
  <si>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</si>
  <si>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</si>
  <si>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</si>
  <si>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</si>
  <si>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</si>
  <si>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</si>
  <si>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</si>
  <si>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</si>
  <si>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</si>
  <si>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</si>
  <si>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</si>
  <si>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</si>
  <si>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</si>
  <si>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</si>
  <si>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</si>
  <si>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</si>
  <si>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</si>
  <si>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</si>
  <si>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</si>
  <si>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</si>
  <si>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</si>
  <si>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</si>
  <si>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</si>
  <si>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</si>
  <si>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</si>
  <si>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</si>
  <si>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</si>
  <si>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</si>
  <si>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</si>
  <si>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</si>
  <si>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</si>
  <si>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</si>
  <si>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</si>
  <si>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</si>
  <si>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</si>
  <si>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</si>
  <si>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</si>
  <si>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</si>
  <si>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</si>
  <si>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</si>
  <si>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</si>
  <si>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</si>
  <si>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</si>
  <si>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</si>
  <si>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</si>
  <si>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</si>
  <si>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</si>
  <si>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</si>
  <si>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</si>
  <si>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</si>
  <si>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</si>
  <si>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</si>
  <si>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</si>
  <si>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</si>
  <si>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</si>
  <si>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</si>
  <si>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</si>
  <si>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</si>
  <si>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</si>
  <si>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</si>
  <si>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</si>
  <si>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</si>
  <si>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</si>
  <si>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</si>
  <si>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</si>
  <si>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</si>
  <si>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</si>
  <si>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</si>
  <si>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</si>
  <si>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</si>
  <si>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</si>
  <si>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</si>
  <si>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</si>
  <si>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</si>
  <si>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</si>
  <si>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</si>
  <si>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</si>
  <si>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</si>
  <si>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</si>
  <si>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</si>
  <si>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</si>
  <si>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</si>
  <si>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</si>
  <si>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</si>
  <si>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</si>
  <si>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</si>
  <si>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</si>
  <si>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</si>
  <si>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</si>
  <si>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</si>
  <si>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</si>
  <si>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</si>
  <si>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</si>
  <si>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</si>
  <si>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</si>
  <si>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</si>
  <si>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</si>
  <si>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</si>
  <si>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</si>
  <si>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</si>
  <si>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</si>
  <si>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</si>
  <si>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</si>
  <si>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</si>
  <si>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</si>
  <si>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</si>
  <si>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</si>
  <si>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</si>
  <si>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</si>
  <si>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</si>
  <si>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</si>
  <si>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</si>
  <si>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</si>
  <si>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</si>
  <si>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</si>
  <si>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</si>
  <si>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</si>
  <si>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</si>
  <si>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</si>
  <si>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</si>
  <si>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</si>
  <si>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</si>
  <si>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</si>
  <si>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</si>
  <si>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</si>
  <si>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</si>
  <si>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</si>
  <si>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</si>
  <si>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</si>
  <si>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</si>
  <si>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</si>
  <si>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</si>
  <si>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</si>
  <si>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</si>
  <si>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</si>
  <si>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</si>
  <si>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</si>
  <si>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</si>
  <si>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</si>
  <si>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</si>
  <si>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</si>
  <si>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</si>
  <si>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</si>
  <si>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</si>
  <si>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</si>
  <si>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</si>
  <si>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</si>
  <si>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</si>
  <si>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</si>
  <si>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</si>
  <si>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</si>
  <si>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</si>
  <si>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</si>
  <si>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</si>
  <si>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</si>
  <si>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</si>
  <si>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</si>
  <si>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</si>
  <si>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</si>
  <si>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</si>
  <si>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</si>
  <si>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</si>
  <si>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</si>
  <si>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</si>
  <si>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</si>
  <si>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</si>
  <si>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</si>
  <si>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</si>
  <si>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</si>
  <si>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</si>
  <si>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</si>
  <si>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</si>
  <si>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</si>
  <si>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</si>
  <si>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</si>
  <si>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</si>
  <si>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</si>
  <si>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</si>
  <si>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</si>
  <si>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</si>
  <si>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</si>
  <si>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</si>
  <si>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</si>
  <si>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</si>
  <si>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</si>
  <si>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</si>
  <si>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</si>
  <si>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</si>
  <si>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</si>
  <si>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</si>
  <si>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</si>
  <si>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</si>
  <si>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</si>
  <si>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</si>
  <si>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</si>
  <si>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</si>
  <si>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</si>
  <si>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</si>
  <si>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</si>
  <si>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</si>
  <si>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</si>
  <si>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</si>
  <si>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</si>
  <si>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</si>
  <si>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</si>
  <si>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</si>
  <si>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</si>
  <si>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</si>
  <si>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</si>
  <si>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</si>
  <si>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</si>
  <si>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</si>
  <si>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</si>
  <si>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</si>
  <si>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</si>
  <si>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</si>
  <si>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</si>
  <si>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</si>
  <si>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</si>
  <si>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</si>
  <si>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</si>
  <si>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</si>
  <si>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</si>
  <si>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</si>
  <si>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</si>
  <si>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</si>
  <si>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</si>
  <si>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</si>
  <si>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</si>
  <si>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</si>
  <si>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</si>
  <si>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</si>
  <si>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</si>
  <si>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</si>
  <si>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</si>
  <si>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</si>
  <si>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</si>
  <si>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</si>
  <si>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</si>
  <si>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</si>
  <si>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</si>
  <si>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</si>
  <si>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</si>
  <si>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</si>
  <si>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</si>
  <si>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</si>
  <si>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</si>
  <si>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</si>
  <si>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</si>
  <si>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</si>
  <si>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</si>
  <si>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</si>
  <si>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</si>
  <si>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</si>
  <si>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</si>
  <si>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</si>
  <si>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</si>
  <si>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</si>
  <si>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</si>
  <si>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</si>
  <si>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</si>
  <si>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</si>
  <si>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</si>
  <si>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</si>
  <si>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</si>
  <si>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</si>
  <si>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</si>
  <si>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</si>
  <si>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</si>
  <si>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</si>
  <si>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</si>
  <si>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</si>
  <si>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</si>
  <si>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</si>
  <si>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</si>
  <si>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</si>
  <si>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</si>
  <si>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</si>
  <si>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</si>
  <si>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</si>
  <si>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</si>
  <si>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</si>
  <si>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</si>
  <si>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</si>
  <si>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</si>
  <si>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</si>
  <si>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</si>
  <si>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</si>
  <si>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</si>
  <si>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</si>
  <si>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</si>
  <si>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</si>
  <si>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</si>
  <si>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</si>
  <si>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</si>
  <si>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</si>
  <si>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</si>
  <si>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</si>
  <si>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</si>
  <si>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</si>
  <si>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</si>
  <si>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</si>
  <si>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</si>
  <si>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</si>
  <si>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</si>
  <si>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</si>
  <si>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</si>
  <si>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</si>
  <si>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</si>
  <si>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</si>
  <si>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</si>
  <si>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</si>
  <si>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</si>
  <si>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</si>
  <si>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</si>
  <si>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</si>
  <si>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</si>
  <si>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</si>
  <si>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</si>
  <si>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</si>
  <si>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</si>
  <si>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</si>
  <si>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</si>
  <si>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</si>
  <si>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</si>
  <si>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</si>
  <si>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</si>
  <si>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</si>
  <si>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</si>
  <si>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</si>
  <si>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</si>
  <si>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</si>
  <si>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</si>
  <si>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</si>
  <si>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</si>
  <si>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</si>
  <si>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</si>
  <si>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</si>
  <si>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</si>
  <si>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</si>
  <si>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</si>
  <si>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</si>
  <si>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</si>
  <si>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</si>
  <si>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</si>
  <si>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</si>
  <si>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</si>
  <si>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</si>
  <si>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</si>
  <si>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</si>
  <si>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</si>
  <si>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</si>
  <si>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</si>
  <si>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</si>
  <si>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</si>
  <si>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</si>
  <si>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</si>
  <si>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</si>
  <si>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</si>
  <si>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</si>
  <si>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</si>
  <si>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</si>
  <si>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</si>
  <si>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</si>
  <si>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</si>
  <si>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</si>
  <si>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</si>
  <si>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</si>
  <si>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</si>
  <si>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</si>
  <si>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</si>
  <si>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</si>
  <si>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</si>
  <si>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</si>
  <si>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</si>
  <si>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</si>
  <si>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</si>
  <si>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</si>
  <si>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</si>
  <si>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</si>
  <si>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</si>
  <si>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</si>
  <si>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</si>
  <si>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</si>
  <si>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</si>
  <si>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</si>
  <si>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</si>
  <si>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</si>
  <si>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</si>
  <si>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</si>
  <si>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</si>
  <si>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</si>
  <si>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</si>
  <si>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</si>
  <si>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</si>
  <si>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</si>
  <si>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</si>
  <si>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</si>
  <si>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</si>
  <si>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</si>
  <si>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</si>
  <si>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</si>
  <si>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</si>
  <si>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</si>
  <si>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</si>
  <si>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</si>
  <si>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</si>
  <si>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</si>
  <si>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</si>
  <si>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</si>
  <si>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</si>
  <si>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</si>
  <si>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</si>
  <si>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</si>
  <si>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</si>
  <si>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</si>
  <si>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</si>
  <si>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</si>
  <si>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</si>
  <si>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</si>
  <si>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</si>
  <si>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</si>
  <si>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</si>
  <si>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</si>
  <si>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</si>
  <si>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</si>
  <si>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</si>
  <si>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</si>
  <si>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</si>
  <si>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</si>
  <si>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</si>
  <si>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</si>
  <si>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</si>
  <si>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</si>
  <si>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</si>
  <si>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</si>
  <si>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</si>
  <si>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</si>
  <si>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</si>
  <si>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</si>
  <si>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</si>
  <si>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</si>
  <si>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</si>
  <si>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</si>
  <si>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</si>
  <si>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</si>
  <si>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</si>
  <si>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</si>
  <si>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</si>
  <si>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</si>
  <si>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</si>
  <si>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</si>
  <si>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</si>
  <si>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</si>
  <si>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</si>
  <si>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</si>
  <si>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</si>
  <si>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</si>
  <si>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</si>
  <si>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</si>
  <si>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</si>
  <si>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</si>
  <si>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</si>
  <si>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</si>
  <si>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</si>
  <si>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</si>
  <si>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</si>
  <si>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</si>
  <si>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</si>
  <si>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</si>
  <si>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</si>
  <si>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</si>
  <si>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</si>
  <si>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</si>
  <si>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</si>
  <si>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</si>
  <si>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</si>
  <si>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</si>
  <si>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</si>
  <si>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</si>
  <si>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</si>
  <si>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</si>
  <si>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</si>
  <si>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</si>
  <si>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</si>
  <si>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</si>
  <si>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</si>
  <si>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</si>
  <si>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</si>
  <si>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</si>
  <si>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</si>
  <si>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</si>
  <si>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</si>
  <si>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</si>
  <si>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</si>
  <si>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</si>
  <si>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</si>
  <si>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</si>
  <si>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</si>
  <si>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</si>
  <si>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</si>
  <si>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</si>
  <si>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</si>
  <si>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</si>
  <si>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</si>
  <si>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</si>
  <si>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</si>
  <si>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</si>
  <si>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</si>
  <si>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</si>
  <si>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</si>
  <si>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</si>
  <si>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</si>
  <si>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</si>
  <si>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</si>
  <si>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</si>
  <si>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</si>
  <si>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</si>
  <si>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</si>
  <si>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</si>
  <si>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</si>
  <si>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</si>
  <si>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</si>
  <si>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</si>
  <si>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</si>
  <si>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</si>
  <si>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</si>
  <si>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</si>
  <si>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</si>
  <si>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</si>
  <si>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</si>
  <si>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</si>
  <si>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</si>
  <si>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</si>
  <si>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</si>
  <si>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</si>
  <si>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</si>
  <si>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</si>
  <si>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</si>
  <si>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</si>
  <si>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</si>
  <si>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</si>
  <si>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</si>
  <si>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</si>
  <si>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</si>
  <si>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</si>
  <si>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</si>
  <si>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</si>
  <si>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</si>
  <si>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</si>
  <si>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</si>
  <si>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</si>
  <si>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</si>
  <si>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</si>
  <si>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</si>
  <si>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</si>
  <si>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</si>
  <si>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</si>
  <si>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</si>
  <si>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</si>
  <si>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</si>
  <si>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</si>
  <si>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</si>
  <si>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</si>
  <si>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</si>
  <si>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</si>
  <si>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</si>
  <si>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</si>
  <si>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</si>
  <si>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</si>
  <si>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</si>
  <si>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</si>
  <si>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</si>
  <si>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</si>
  <si>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</si>
  <si>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</si>
  <si>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</si>
  <si>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</si>
  <si>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</si>
  <si>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</si>
  <si>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</si>
  <si>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</si>
  <si>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</si>
  <si>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</si>
  <si>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</si>
  <si>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</si>
  <si>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</si>
  <si>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</si>
  <si>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</si>
  <si>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</si>
  <si>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</si>
  <si>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</si>
  <si>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</si>
  <si>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</si>
  <si>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</si>
  <si>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</si>
  <si>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</si>
  <si>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</si>
  <si>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</si>
  <si>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</si>
  <si>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</si>
  <si>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</si>
  <si>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</si>
  <si>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</si>
  <si>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</si>
  <si>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</si>
  <si>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</si>
  <si>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</si>
  <si>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</si>
  <si>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</si>
  <si>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</si>
  <si>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</si>
  <si>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</si>
  <si>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</si>
  <si>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</si>
  <si>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</si>
  <si>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</si>
  <si>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</si>
  <si>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</si>
  <si>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</si>
  <si>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</si>
  <si>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</si>
  <si>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</si>
  <si>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</si>
  <si>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</si>
  <si>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</si>
  <si>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</si>
  <si>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</si>
  <si>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</si>
  <si>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</si>
  <si>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</si>
  <si>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</si>
  <si>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</si>
  <si>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</si>
  <si>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</si>
  <si>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</si>
  <si>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</si>
  <si>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</si>
  <si>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</si>
  <si>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</si>
  <si>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</si>
  <si>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</si>
  <si>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</si>
  <si>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</si>
  <si>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</si>
  <si>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</si>
  <si>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</si>
  <si>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</si>
  <si>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</si>
  <si>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</si>
  <si>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</si>
  <si>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</si>
  <si>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</si>
  <si>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</si>
  <si>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</si>
  <si>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</si>
  <si>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</si>
  <si>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</si>
  <si>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</si>
  <si>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</si>
  <si>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</si>
  <si>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</si>
  <si>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</si>
  <si>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</si>
  <si>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</si>
  <si>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</si>
  <si>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</si>
  <si>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</si>
  <si>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</si>
  <si>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</si>
  <si>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</si>
  <si>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</si>
  <si>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</si>
  <si>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</si>
  <si>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</si>
  <si>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</si>
  <si>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</si>
  <si>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</si>
  <si>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</si>
  <si>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</si>
  <si>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</si>
  <si>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</si>
  <si>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</si>
  <si>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</si>
  <si>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</si>
  <si>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</si>
  <si>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</si>
  <si>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</si>
  <si>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</si>
  <si>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</si>
  <si>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</si>
  <si>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</si>
  <si>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</si>
  <si>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</si>
  <si>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</si>
  <si>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</si>
  <si>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</si>
  <si>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</si>
  <si>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</si>
  <si>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</si>
  <si>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</si>
  <si>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</si>
  <si>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</si>
  <si>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</si>
  <si>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</si>
  <si>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</si>
  <si>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</si>
  <si>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</si>
  <si>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</si>
  <si>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</si>
  <si>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</si>
  <si>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</si>
  <si>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</si>
  <si>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</si>
  <si>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</si>
  <si>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</si>
  <si>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</si>
  <si>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</si>
  <si>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</si>
  <si>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</si>
  <si>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</si>
  <si>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</si>
  <si>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</si>
  <si>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</si>
  <si>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</si>
  <si>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</si>
  <si>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</si>
  <si>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</si>
  <si>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</si>
  <si>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</si>
  <si>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</si>
  <si>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</si>
  <si>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</si>
  <si>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</si>
  <si>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</si>
  <si>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</si>
  <si>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</si>
  <si>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</si>
  <si>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</si>
  <si>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</si>
  <si>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</si>
  <si>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</si>
  <si>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</si>
  <si>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</si>
  <si>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</si>
  <si>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</si>
  <si>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</si>
  <si>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</si>
  <si>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</si>
  <si>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</si>
  <si>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</si>
  <si>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</si>
  <si>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</si>
  <si>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</si>
  <si>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</si>
  <si>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</si>
  <si>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</si>
  <si>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</si>
  <si>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</si>
  <si>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</si>
  <si>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</si>
  <si>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</si>
  <si>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</si>
  <si>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</si>
  <si>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</si>
  <si>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</si>
  <si>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</si>
  <si>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</si>
  <si>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</si>
  <si>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</si>
  <si>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</si>
  <si>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</si>
  <si>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</si>
  <si>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</si>
  <si>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</si>
  <si>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</si>
  <si>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</si>
  <si>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</si>
  <si>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</si>
  <si>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</si>
  <si>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</si>
  <si>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</si>
  <si>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</si>
  <si>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</si>
  <si>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</si>
  <si>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</si>
  <si>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</si>
  <si>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</si>
  <si>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</si>
  <si>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</si>
  <si>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</si>
  <si>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</si>
  <si>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</si>
  <si>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</si>
  <si>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</si>
  <si>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</si>
  <si>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</si>
  <si>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</si>
  <si>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</si>
  <si>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</si>
  <si>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</si>
  <si>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</si>
  <si>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</si>
  <si>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</si>
  <si>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</si>
  <si>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</si>
  <si>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</si>
  <si>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</si>
  <si>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</si>
  <si>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</si>
  <si>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</si>
  <si>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</si>
  <si>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</si>
  <si>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</si>
  <si>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</si>
  <si>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</si>
  <si>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</si>
  <si>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</si>
  <si>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</si>
  <si>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</si>
  <si>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</si>
  <si>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</si>
  <si>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</si>
  <si>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</si>
  <si>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</si>
  <si>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</si>
  <si>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</si>
  <si>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</si>
  <si>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</si>
  <si>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</si>
  <si>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</si>
  <si>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</si>
  <si>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</si>
  <si>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</si>
  <si>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</si>
  <si>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</si>
  <si>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</si>
  <si>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</si>
  <si>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</si>
  <si>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</si>
  <si>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</si>
  <si>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</si>
  <si>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</si>
  <si>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</si>
  <si>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</si>
  <si>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</si>
  <si>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</si>
  <si>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</si>
  <si>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</si>
  <si>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</si>
  <si>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</si>
  <si>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</si>
  <si>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</si>
  <si>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</si>
  <si>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</si>
  <si>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</si>
  <si>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</si>
  <si>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</si>
  <si>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</si>
  <si>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</si>
  <si>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</si>
  <si>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</si>
  <si>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</si>
  <si>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</si>
  <si>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</si>
  <si>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</si>
  <si>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</si>
  <si>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</si>
  <si>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</si>
  <si>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</si>
  <si>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</si>
  <si>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</si>
  <si>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</si>
  <si>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</si>
  <si>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</si>
  <si>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</si>
  <si>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</si>
  <si>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</si>
  <si>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</si>
  <si>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</si>
  <si>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</si>
  <si>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</si>
  <si>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</si>
  <si>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</si>
  <si>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</si>
  <si>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</si>
  <si>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</si>
  <si>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</si>
  <si>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</si>
  <si>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</si>
  <si>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</si>
  <si>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</si>
  <si>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</si>
  <si>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</si>
  <si>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</si>
  <si>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</si>
  <si>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</si>
  <si>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</si>
  <si>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</si>
  <si>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</si>
  <si>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</si>
  <si>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</si>
  <si>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</si>
  <si>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</si>
  <si>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</si>
  <si>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</si>
  <si>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</si>
  <si>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</si>
  <si>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</si>
  <si>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</si>
  <si>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</si>
  <si>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</si>
  <si>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</si>
  <si>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</si>
  <si>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</si>
  <si>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</si>
  <si>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</si>
  <si>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</si>
  <si>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</si>
  <si>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</si>
  <si>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</si>
  <si>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</si>
  <si>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</si>
  <si>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</si>
  <si>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</si>
  <si>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</si>
  <si>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</si>
  <si>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</si>
  <si>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</si>
  <si>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</si>
  <si>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</si>
  <si>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</si>
  <si>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</si>
  <si>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</si>
  <si>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</si>
  <si>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</si>
  <si>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</si>
  <si>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</si>
  <si>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</si>
  <si>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</si>
  <si>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</si>
  <si>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</si>
  <si>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</si>
  <si>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</si>
  <si>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</si>
  <si>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</si>
  <si>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</si>
  <si>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</si>
  <si>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</si>
  <si>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</si>
  <si>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</si>
  <si>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</si>
  <si>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</si>
  <si>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</si>
  <si>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</si>
  <si>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</si>
  <si>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</si>
  <si>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</si>
  <si>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</si>
  <si>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</si>
  <si>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</si>
  <si>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</si>
  <si>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</si>
  <si>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</si>
  <si>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</si>
  <si>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</si>
  <si>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</si>
  <si>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</si>
  <si>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</si>
  <si>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</si>
  <si>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</si>
  <si>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</si>
  <si>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</si>
  <si>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</si>
  <si>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</si>
  <si>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</si>
  <si>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</si>
  <si>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</si>
  <si>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</si>
  <si>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</si>
  <si>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</si>
  <si>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</si>
  <si>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</si>
  <si>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</si>
  <si>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</si>
  <si>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</si>
  <si>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</si>
  <si>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</si>
  <si>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</si>
  <si>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</si>
  <si>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</si>
  <si>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</si>
  <si>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</si>
  <si>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</si>
  <si>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</si>
  <si>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</si>
  <si>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</si>
  <si>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</si>
  <si>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</si>
  <si>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</si>
  <si>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</si>
  <si>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</si>
  <si>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</si>
  <si>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</si>
  <si>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</si>
  <si>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</si>
  <si>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</si>
  <si>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</si>
  <si>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</si>
  <si>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</si>
  <si>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</si>
  <si>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</si>
  <si>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</si>
  <si>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</si>
  <si>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</si>
  <si>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</si>
  <si>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</si>
  <si>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</si>
  <si>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</si>
  <si>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</si>
  <si>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</si>
  <si>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</si>
  <si>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</si>
  <si>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</si>
  <si>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</si>
  <si>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</si>
  <si>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</si>
  <si>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</si>
  <si>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</si>
  <si>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</si>
  <si>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</si>
  <si>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</si>
  <si>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</si>
  <si>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</si>
  <si>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</si>
  <si>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</si>
  <si>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</si>
  <si>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</si>
  <si>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</si>
  <si>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</si>
  <si>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</si>
  <si>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</si>
  <si>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</si>
  <si>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</si>
  <si>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</si>
  <si>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</si>
  <si>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</si>
  <si>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</si>
  <si>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</si>
  <si>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</si>
  <si>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</si>
  <si>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</si>
  <si>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</si>
  <si>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</si>
  <si>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</si>
  <si>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</si>
  <si>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</si>
  <si>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</si>
  <si>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</si>
  <si>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</si>
  <si>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</si>
  <si>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</si>
  <si>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</si>
  <si>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</si>
  <si>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</si>
  <si>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</si>
  <si>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</si>
  <si>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</si>
  <si>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</si>
  <si>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</si>
  <si>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</si>
  <si>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</si>
  <si>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</si>
  <si>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</si>
  <si>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</si>
  <si>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</si>
  <si>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</si>
  <si>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</si>
  <si>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</si>
  <si>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</si>
  <si>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</si>
  <si>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</si>
  <si>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</si>
  <si>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</si>
  <si>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</si>
  <si>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</si>
  <si>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</si>
  <si>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</si>
  <si>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</si>
  <si>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</si>
  <si>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</si>
  <si>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</si>
  <si>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</si>
  <si>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</si>
  <si>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</si>
  <si>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</si>
  <si>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</si>
  <si>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</si>
  <si>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</si>
  <si>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</si>
  <si>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</si>
  <si>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</si>
  <si>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</si>
  <si>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</si>
  <si>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</si>
  <si>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</si>
  <si>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</si>
  <si>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</si>
  <si>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</si>
  <si>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</si>
  <si>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</si>
  <si>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</si>
  <si>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</si>
  <si>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</si>
  <si>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</si>
  <si>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</si>
  <si>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</si>
  <si>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</si>
  <si>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</si>
  <si>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</si>
  <si>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</si>
  <si>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</si>
  <si>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</si>
  <si>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</si>
  <si>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</si>
  <si>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</si>
  <si>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</si>
  <si>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</si>
  <si>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</si>
  <si>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</si>
  <si>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</si>
  <si>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</si>
  <si>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</si>
  <si>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</si>
  <si>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</si>
  <si>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</si>
  <si>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</si>
  <si>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</si>
  <si>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</si>
  <si>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</si>
  <si>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</si>
  <si>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</si>
  <si>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</si>
  <si>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</si>
  <si>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</si>
  <si>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</si>
  <si>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</si>
  <si>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</si>
  <si>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</si>
  <si>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</si>
  <si>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</si>
  <si>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</si>
  <si>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</si>
  <si>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</si>
  <si>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</si>
  <si>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</si>
  <si>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</si>
  <si>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</si>
  <si>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</si>
  <si>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</si>
  <si>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</si>
  <si>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</si>
  <si>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</si>
  <si>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</si>
  <si>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</si>
  <si>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</si>
  <si>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</si>
  <si>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</si>
  <si>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</si>
  <si>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</si>
  <si>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</si>
  <si>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</si>
  <si>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</si>
  <si>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</si>
  <si>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</si>
  <si>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</si>
  <si>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</si>
  <si>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</si>
  <si>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</si>
  <si>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</si>
  <si>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</si>
  <si>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</si>
  <si>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</si>
  <si>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</si>
  <si>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</si>
  <si>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</si>
  <si>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</si>
  <si>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</si>
  <si>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</si>
  <si>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</si>
  <si>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</si>
  <si>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</si>
  <si>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</si>
  <si>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</si>
  <si>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</si>
  <si>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</si>
  <si>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</si>
  <si>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</si>
  <si>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</si>
  <si>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</si>
  <si>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</si>
  <si>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</si>
  <si>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</si>
  <si>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</si>
  <si>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</si>
  <si>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</si>
  <si>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</si>
  <si>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</si>
  <si>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</si>
  <si>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</si>
  <si>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</si>
  <si>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</si>
  <si>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</si>
  <si>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</si>
  <si>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</si>
  <si>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</si>
  <si>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</si>
  <si>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</si>
  <si>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</si>
  <si>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</si>
  <si>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</si>
  <si>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</si>
  <si>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</si>
  <si>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</si>
  <si>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</si>
  <si>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</si>
  <si>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</si>
  <si>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</si>
  <si>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</si>
  <si>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</si>
  <si>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</si>
  <si>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</si>
  <si>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</si>
  <si>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</si>
  <si>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</si>
  <si>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</si>
  <si>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</si>
  <si>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</si>
  <si>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</si>
  <si>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</si>
  <si>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</si>
  <si>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</si>
  <si>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</si>
  <si>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</si>
  <si>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</si>
  <si>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</si>
  <si>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</si>
  <si>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</si>
  <si>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</si>
  <si>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</si>
  <si>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</si>
  <si>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</si>
  <si>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</si>
  <si>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</si>
  <si>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</si>
  <si>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</si>
  <si>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</si>
  <si>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</si>
  <si>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</si>
  <si>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</si>
  <si>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</si>
  <si>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</si>
  <si>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</si>
  <si>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</si>
  <si>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</si>
  <si>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</si>
  <si>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</si>
  <si>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</si>
  <si>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</si>
  <si>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</si>
  <si>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</si>
  <si>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</si>
  <si>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</si>
  <si>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</si>
  <si>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</si>
  <si>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</si>
  <si>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</si>
  <si>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</si>
  <si>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</si>
  <si>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</si>
  <si>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</si>
  <si>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</si>
  <si>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</si>
  <si>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</si>
  <si>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</si>
  <si>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</si>
  <si>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</si>
  <si>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</si>
  <si>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</si>
  <si>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</si>
  <si>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</si>
  <si>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</si>
  <si>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</si>
  <si>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</si>
  <si>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</si>
  <si>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</si>
  <si>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</si>
  <si>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</si>
  <si>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</si>
  <si>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</si>
  <si>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</si>
  <si>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</si>
  <si>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</si>
  <si>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</si>
  <si>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</si>
  <si>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</si>
  <si>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</si>
  <si>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</si>
  <si>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</si>
  <si>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</si>
  <si>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</si>
  <si>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</si>
  <si>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</si>
  <si>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</si>
  <si>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</si>
  <si>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</si>
  <si>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</si>
  <si>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</si>
  <si>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</si>
  <si>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</si>
  <si>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</si>
  <si>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</si>
  <si>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</si>
  <si>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</si>
  <si>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</si>
  <si>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</si>
  <si>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</si>
  <si>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</si>
  <si>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</si>
  <si>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</si>
  <si>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</si>
  <si>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</si>
  <si>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</si>
  <si>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</si>
  <si>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</si>
  <si>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</si>
  <si>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</si>
  <si>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</si>
  <si>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</si>
  <si>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</si>
  <si>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</si>
  <si>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</si>
  <si>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</si>
  <si>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</si>
  <si>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</si>
  <si>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</si>
  <si>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</si>
  <si>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</si>
  <si>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</si>
  <si>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</si>
  <si>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</si>
  <si>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</si>
  <si>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</si>
  <si>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</si>
  <si>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</si>
  <si>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</si>
  <si>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</si>
  <si>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</si>
  <si>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</si>
  <si>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</si>
  <si>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</si>
  <si>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</si>
  <si>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</si>
  <si>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</si>
  <si>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</si>
  <si>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</si>
  <si>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</si>
  <si>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</si>
  <si>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</si>
  <si>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</si>
  <si>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</si>
  <si>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</si>
  <si>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</si>
  <si>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</si>
  <si>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</si>
  <si>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</si>
  <si>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</si>
  <si>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</si>
  <si>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</si>
  <si>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</si>
  <si>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</si>
  <si>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</si>
  <si>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</si>
  <si>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</si>
  <si>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</si>
  <si>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</si>
  <si>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</si>
  <si>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</si>
  <si>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</si>
  <si>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</si>
  <si>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</si>
  <si>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</si>
  <si>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</si>
  <si>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</si>
  <si>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</si>
  <si>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</si>
  <si>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</si>
  <si>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</si>
  <si>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</si>
  <si>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</si>
  <si>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</si>
  <si>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</si>
  <si>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</si>
  <si>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</si>
  <si>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</si>
  <si>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</si>
  <si>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</si>
  <si>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</si>
  <si>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</si>
  <si>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</si>
  <si>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</si>
  <si>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</si>
  <si>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</si>
  <si>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</si>
  <si>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</si>
  <si>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</si>
  <si>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</si>
  <si>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</si>
  <si>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</si>
  <si>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</si>
  <si>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</si>
  <si>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</si>
  <si>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</si>
  <si>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</si>
  <si>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</si>
  <si>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</si>
  <si>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</si>
  <si>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</si>
  <si>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</si>
  <si>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</si>
  <si>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</si>
  <si>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</si>
  <si>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</si>
  <si>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</si>
  <si>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</si>
  <si>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</si>
  <si>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</si>
  <si>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</si>
  <si>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</si>
  <si>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</si>
  <si>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</si>
  <si>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</si>
  <si>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</si>
  <si>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</si>
  <si>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</si>
  <si>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</si>
  <si>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</si>
  <si>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</si>
  <si>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</si>
  <si>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</si>
  <si>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</si>
  <si>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</si>
  <si>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</si>
  <si>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</si>
  <si>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</si>
  <si>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</si>
  <si>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</si>
  <si>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</si>
  <si>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</si>
  <si>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</si>
  <si>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</si>
  <si>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</si>
  <si>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</si>
  <si>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</si>
  <si>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</si>
  <si>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</si>
  <si>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</si>
  <si>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</si>
  <si>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</si>
  <si>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</si>
  <si>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</si>
  <si>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</si>
  <si>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</si>
  <si>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</si>
  <si>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</si>
  <si>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</si>
  <si>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</si>
  <si>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</si>
  <si>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</si>
  <si>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</si>
  <si>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</si>
  <si>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</si>
  <si>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</si>
  <si>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</si>
  <si>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</si>
  <si>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</si>
  <si>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</si>
  <si>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</si>
  <si>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</si>
  <si>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</si>
  <si>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</si>
  <si>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</si>
  <si>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</si>
  <si>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</si>
  <si>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</si>
  <si>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</si>
  <si>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</si>
  <si>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</si>
  <si>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</si>
  <si>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</si>
  <si>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</si>
  <si>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</si>
  <si>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</si>
  <si>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</si>
  <si>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</si>
  <si>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</si>
  <si>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</si>
  <si>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</si>
  <si>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</si>
  <si>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</si>
  <si>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</si>
  <si>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</si>
  <si>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</si>
  <si>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</si>
  <si>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</si>
  <si>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</si>
  <si>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</si>
  <si>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</si>
  <si>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</si>
  <si>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</si>
  <si>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</si>
  <si>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</si>
  <si>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</si>
  <si>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</si>
  <si>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</si>
  <si>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</si>
  <si>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</si>
  <si>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</si>
  <si>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</si>
  <si>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</si>
  <si>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</si>
  <si>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</si>
  <si>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</si>
  <si>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</si>
  <si>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</si>
  <si>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</si>
  <si>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</si>
  <si>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</si>
  <si>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</si>
  <si>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</si>
  <si>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</si>
  <si>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</si>
  <si>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</si>
  <si>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</si>
  <si>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</si>
  <si>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</si>
  <si>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</si>
  <si>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</si>
  <si>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</si>
  <si>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</si>
  <si>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</si>
  <si>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</si>
  <si>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</si>
  <si>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</si>
  <si>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</si>
  <si>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</si>
  <si>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</si>
  <si>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</si>
  <si>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</si>
  <si>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</si>
  <si>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</si>
  <si>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</si>
  <si>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</si>
  <si>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</si>
  <si>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</si>
  <si>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</si>
  <si>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</si>
  <si>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</si>
  <si>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</si>
  <si>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</si>
  <si>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</si>
  <si>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</si>
  <si>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</si>
  <si>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</si>
  <si>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</si>
  <si>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</si>
  <si>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</si>
  <si>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</si>
  <si>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</si>
  <si>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</si>
  <si>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</si>
  <si>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</si>
  <si>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</si>
  <si>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</si>
  <si>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</si>
  <si>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</si>
  <si>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</si>
  <si>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</si>
  <si>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</si>
  <si>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</si>
  <si>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</si>
  <si>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</si>
  <si>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</si>
  <si>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</si>
  <si>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</si>
  <si>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</si>
  <si>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</si>
  <si>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</si>
  <si>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</si>
  <si>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</si>
  <si>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</si>
  <si>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</si>
  <si>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</si>
  <si>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</si>
  <si>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</si>
  <si>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</si>
  <si>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</si>
  <si>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</si>
  <si>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</si>
  <si>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</si>
  <si>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</si>
  <si>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</si>
  <si>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</si>
  <si>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</si>
  <si>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</si>
  <si>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</si>
  <si>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</si>
  <si>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</si>
  <si>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</si>
  <si>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</si>
  <si>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</si>
  <si>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</si>
  <si>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</si>
  <si>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</si>
  <si>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</si>
  <si>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</si>
  <si>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</si>
  <si>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</si>
  <si>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</si>
  <si>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</si>
  <si>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</si>
  <si>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</si>
  <si>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</si>
  <si>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</si>
  <si>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</si>
  <si>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</si>
  <si>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</si>
  <si>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</si>
  <si>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</si>
  <si>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</si>
  <si>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</si>
  <si>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</si>
  <si>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</si>
  <si>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</si>
  <si>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</si>
  <si>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</si>
  <si>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</si>
  <si>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</si>
  <si>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</si>
  <si>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</si>
  <si>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</si>
  <si>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</si>
  <si>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</si>
  <si>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</si>
  <si>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</si>
  <si>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</si>
  <si>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</si>
  <si>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</si>
  <si>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</si>
  <si>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</si>
  <si>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</si>
  <si>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</si>
  <si>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</si>
  <si>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</si>
  <si>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</si>
  <si>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</si>
  <si>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</si>
  <si>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</si>
  <si>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</si>
  <si>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</si>
  <si>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</si>
  <si>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</si>
  <si>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</si>
  <si>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</si>
  <si>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</si>
  <si>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</si>
  <si>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</si>
  <si>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</si>
  <si>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</si>
  <si>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</si>
  <si>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</si>
  <si>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</si>
  <si>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</si>
  <si>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</si>
  <si>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</si>
  <si>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</si>
  <si>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</si>
  <si>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</si>
  <si>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</si>
  <si>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</si>
  <si>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</si>
  <si>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</si>
  <si>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</si>
  <si>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</si>
  <si>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</si>
  <si>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</si>
  <si>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</si>
  <si>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</si>
  <si>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</si>
  <si>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</si>
  <si>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</si>
  <si>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</si>
  <si>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</si>
  <si>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</si>
  <si>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</si>
  <si>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</si>
  <si>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</si>
  <si>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</si>
  <si>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</si>
  <si>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</si>
  <si>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</si>
  <si>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</si>
  <si>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</si>
  <si>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</si>
  <si>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</si>
  <si>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</si>
  <si>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</si>
  <si>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</si>
  <si>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</si>
  <si>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</si>
  <si>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</si>
  <si>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</si>
  <si>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</si>
  <si>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</si>
  <si>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</si>
  <si>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</si>
  <si>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</si>
  <si>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</si>
  <si>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</si>
  <si>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</si>
  <si>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</si>
  <si>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</si>
  <si>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</si>
  <si>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</si>
  <si>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</si>
  <si>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</si>
  <si>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</si>
  <si>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</si>
  <si>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</si>
  <si>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</si>
  <si>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</si>
  <si>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</si>
  <si>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</si>
  <si>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</si>
  <si>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</si>
  <si>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</si>
  <si>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</si>
  <si>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</si>
  <si>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</si>
  <si>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</si>
  <si>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</si>
  <si>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</si>
  <si>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</si>
  <si>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</si>
  <si>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</si>
  <si>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</si>
  <si>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</si>
  <si>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</si>
  <si>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</si>
  <si>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</si>
  <si>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</si>
  <si>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</si>
  <si>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</si>
  <si>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</si>
  <si>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</si>
  <si>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</si>
  <si>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</si>
  <si>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</si>
  <si>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</si>
  <si>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</si>
  <si>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</si>
  <si>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</si>
  <si>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</si>
  <si>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</si>
  <si>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</si>
  <si>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</si>
  <si>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</si>
  <si>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</si>
  <si>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</si>
  <si>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</si>
  <si>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</si>
  <si>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</si>
  <si>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</si>
  <si>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</si>
  <si>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</si>
  <si>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</si>
  <si>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</si>
  <si>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</si>
  <si>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</si>
  <si>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</si>
  <si>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</si>
  <si>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</si>
  <si>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</si>
  <si>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</si>
  <si>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</si>
  <si>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</si>
  <si>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</si>
  <si>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</si>
  <si>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</si>
  <si>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</si>
  <si>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</si>
  <si>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</si>
  <si>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</si>
  <si>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</si>
  <si>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</si>
  <si>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</si>
  <si>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</si>
  <si>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</si>
  <si>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</si>
  <si>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</si>
  <si>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</si>
  <si>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</si>
  <si>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</si>
  <si>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</si>
  <si>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</si>
  <si>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</si>
  <si>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</si>
  <si>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</si>
  <si>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</si>
  <si>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</si>
  <si>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</si>
  <si>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</si>
  <si>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</si>
  <si>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</si>
  <si>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</si>
  <si>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</si>
  <si>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</si>
  <si>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</si>
  <si>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</si>
  <si>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</si>
  <si>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</si>
  <si>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</si>
  <si>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</si>
  <si>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</si>
  <si>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</si>
  <si>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</si>
  <si>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</si>
  <si>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</si>
  <si>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</si>
  <si>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</si>
  <si>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</si>
  <si>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</si>
  <si>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</si>
  <si>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</si>
  <si>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</si>
  <si>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</si>
  <si>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</si>
  <si>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</si>
  <si>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</si>
  <si>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</si>
  <si>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</si>
  <si>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</si>
  <si>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</si>
  <si>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</si>
  <si>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</si>
  <si>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</si>
  <si>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</si>
  <si>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</si>
  <si>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</si>
  <si>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</si>
  <si>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</si>
  <si>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</si>
  <si>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</si>
  <si>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</si>
  <si>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</si>
  <si>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</si>
  <si>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</si>
  <si>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</si>
  <si>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</si>
  <si>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</si>
  <si>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</si>
  <si>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</si>
  <si>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</si>
  <si>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</si>
  <si>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</si>
  <si>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</si>
  <si>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</si>
  <si>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</si>
  <si>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</si>
  <si>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</si>
  <si>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</si>
  <si>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</si>
  <si>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</si>
  <si>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</si>
  <si>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</si>
  <si>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</si>
  <si>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</si>
  <si>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</si>
  <si>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</si>
  <si>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</si>
  <si>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</si>
  <si>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</si>
  <si>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</si>
  <si>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</si>
  <si>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</si>
  <si>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</si>
  <si>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</si>
  <si>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</si>
  <si>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</si>
  <si>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</si>
  <si>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</si>
  <si>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</si>
  <si>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</si>
  <si>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</si>
  <si>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</si>
  <si>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</si>
  <si>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</si>
  <si>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</si>
  <si>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</si>
  <si>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</si>
  <si>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</si>
  <si>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</si>
  <si>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</si>
  <si>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</si>
  <si>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</si>
  <si>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</si>
  <si>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</si>
  <si>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</si>
  <si>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</si>
  <si>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</si>
  <si>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</si>
  <si>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</si>
  <si>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</si>
  <si>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</si>
  <si>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</si>
  <si>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</si>
  <si>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</si>
  <si>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</si>
  <si>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</si>
  <si>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</si>
  <si>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</si>
  <si>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</si>
  <si>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</si>
  <si>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</si>
  <si>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</si>
  <si>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</si>
  <si>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</si>
  <si>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</si>
  <si>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</si>
  <si>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</si>
  <si>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</si>
  <si>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</si>
  <si>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</si>
  <si>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</si>
  <si>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</si>
  <si>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</si>
  <si>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</si>
  <si>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</si>
  <si>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</si>
  <si>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</si>
  <si>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</si>
  <si>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</si>
  <si>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</si>
  <si>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</si>
  <si>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</si>
  <si>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</si>
  <si>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</si>
  <si>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</si>
  <si>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</si>
  <si>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</si>
  <si>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</si>
  <si>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</si>
  <si>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</si>
  <si>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</si>
  <si>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</si>
  <si>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</si>
  <si>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</si>
  <si>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</si>
  <si>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</si>
  <si>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</si>
  <si>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</si>
  <si>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</si>
  <si>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</si>
  <si>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</si>
  <si>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</si>
  <si>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</si>
  <si>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</si>
  <si>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</si>
  <si>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</si>
  <si>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</si>
  <si>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</si>
  <si>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</si>
  <si>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</si>
  <si>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</si>
  <si>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</si>
  <si>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</si>
  <si>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</si>
  <si>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</si>
  <si>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</si>
  <si>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</si>
  <si>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</si>
  <si>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</si>
  <si>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</si>
  <si>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</si>
  <si>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</si>
  <si>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</si>
  <si>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</si>
  <si>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</si>
  <si>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</si>
  <si>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</si>
  <si>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</si>
  <si>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</si>
  <si>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</si>
  <si>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</si>
  <si>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</si>
  <si>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</si>
  <si>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</si>
  <si>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</si>
  <si>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</si>
  <si>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</si>
  <si>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</si>
  <si>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</si>
  <si>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</si>
  <si>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</si>
  <si>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</si>
  <si>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</si>
  <si>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</si>
  <si>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</si>
  <si>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</si>
  <si>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</si>
  <si>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</si>
  <si>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</si>
  <si>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</si>
  <si>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</si>
  <si>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</si>
  <si>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</si>
  <si>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</si>
  <si>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</si>
  <si>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</si>
  <si>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</si>
  <si>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</si>
  <si>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</si>
  <si>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</si>
  <si>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</si>
  <si>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</si>
  <si>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</si>
  <si>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</si>
  <si>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</si>
  <si>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</si>
  <si>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</si>
  <si>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</si>
  <si>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</si>
  <si>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</si>
  <si>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</si>
  <si>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</si>
  <si>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</si>
  <si>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</si>
  <si>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</si>
  <si>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</si>
  <si>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</si>
  <si>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</si>
  <si>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</si>
  <si>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</si>
  <si>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</si>
  <si>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</si>
  <si>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</si>
  <si>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</si>
  <si>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</si>
  <si>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</si>
  <si>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</si>
  <si>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</si>
  <si>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</si>
  <si>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</si>
  <si>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</si>
  <si>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</si>
  <si>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</si>
  <si>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</si>
  <si>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</si>
  <si>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</si>
  <si>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</si>
  <si>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</si>
  <si>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</si>
  <si>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</si>
  <si>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</si>
  <si>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</si>
  <si>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</si>
  <si>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</si>
  <si>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</si>
  <si>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</si>
  <si>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</si>
  <si>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</si>
  <si>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</si>
  <si>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</si>
  <si>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</si>
  <si>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</si>
  <si>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</si>
  <si>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</si>
  <si>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</si>
  <si>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</si>
  <si>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</si>
  <si>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</si>
  <si>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</si>
  <si>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</si>
  <si>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</si>
  <si>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</si>
  <si>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</si>
  <si>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</si>
  <si>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</si>
  <si>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</si>
  <si>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</si>
  <si>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</si>
  <si>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</si>
  <si>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</si>
  <si>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</si>
  <si>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</si>
  <si>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</si>
  <si>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</si>
  <si>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</si>
  <si>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</si>
  <si>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</si>
  <si>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</si>
  <si>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</si>
  <si>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</si>
  <si>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</si>
  <si>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</si>
  <si>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</si>
  <si>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</si>
  <si>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</si>
  <si>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</si>
  <si>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</si>
  <si>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</si>
  <si>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</si>
  <si>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</si>
  <si>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</si>
  <si>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</si>
  <si>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</si>
  <si>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</si>
  <si>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</si>
  <si>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</si>
  <si>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</si>
  <si>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</si>
  <si>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</si>
  <si>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</si>
  <si>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</si>
  <si>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</si>
  <si>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</si>
  <si>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</si>
  <si>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</si>
  <si>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</si>
  <si>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</si>
  <si>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</si>
  <si>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</si>
  <si>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</si>
  <si>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</si>
  <si>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</si>
  <si>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</si>
  <si>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</si>
  <si>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</si>
  <si>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</si>
  <si>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</si>
  <si>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</si>
  <si>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</si>
  <si>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</si>
  <si>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</si>
  <si>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</si>
  <si>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</si>
  <si>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</si>
  <si>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</si>
  <si>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</si>
  <si>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</si>
  <si>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</si>
  <si>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</si>
  <si>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</si>
  <si>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</si>
  <si>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</si>
  <si>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</si>
  <si>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</si>
  <si>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</si>
  <si>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</si>
  <si>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</si>
  <si>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</si>
  <si>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</si>
  <si>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</si>
  <si>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</si>
  <si>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</si>
  <si>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</si>
  <si>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</si>
  <si>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</si>
  <si>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</si>
  <si>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</si>
  <si>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</si>
  <si>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</si>
  <si>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</si>
  <si>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</si>
  <si>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</si>
  <si>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</si>
  <si>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</si>
  <si>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</si>
  <si>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</si>
  <si>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</si>
  <si>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</si>
  <si>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</si>
  <si>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</si>
  <si>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</si>
  <si>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</si>
  <si>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</si>
  <si>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</si>
  <si>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</si>
  <si>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</si>
  <si>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</si>
  <si>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</si>
  <si>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</si>
  <si>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</si>
  <si>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</si>
  <si>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</si>
  <si>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</si>
  <si>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</si>
  <si>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</si>
  <si>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</si>
  <si>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</si>
  <si>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</si>
  <si>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</si>
  <si>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</si>
  <si>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</si>
  <si>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</si>
  <si>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</si>
  <si>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</si>
  <si>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</si>
  <si>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</si>
  <si>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</si>
  <si>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</si>
  <si>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</si>
  <si>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</si>
  <si>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</si>
  <si>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</si>
  <si>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</si>
  <si>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</si>
  <si>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</si>
  <si>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</si>
  <si>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</si>
  <si>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</si>
  <si>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</si>
  <si>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</si>
  <si>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</si>
  <si>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</si>
  <si>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</si>
  <si>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</si>
  <si>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</si>
  <si>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</si>
  <si>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</si>
  <si>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</si>
  <si>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</si>
  <si>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</si>
  <si>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</si>
  <si>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</si>
  <si>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</si>
  <si>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</si>
  <si>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</si>
  <si>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</si>
  <si>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</si>
  <si>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</si>
  <si>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</si>
  <si>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</si>
  <si>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</si>
  <si>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</si>
  <si>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</si>
  <si>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</si>
  <si>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</si>
  <si>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</si>
  <si>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</si>
  <si>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</si>
  <si>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</si>
  <si>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</si>
  <si>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</si>
  <si>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</si>
  <si>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</si>
  <si>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</si>
  <si>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</si>
  <si>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</si>
  <si>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</si>
  <si>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</si>
  <si>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</si>
  <si>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</si>
  <si>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</si>
  <si>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</si>
  <si>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</si>
  <si>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</si>
  <si>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</si>
  <si>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</si>
  <si>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</si>
  <si>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</si>
  <si>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</si>
  <si>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</si>
  <si>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</si>
  <si>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</si>
  <si>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</si>
  <si>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</si>
  <si>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</si>
  <si>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</si>
  <si>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</si>
  <si>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</si>
  <si>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</si>
  <si>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</si>
  <si>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</si>
  <si>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</si>
  <si>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</si>
  <si>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</si>
  <si>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</si>
  <si>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</si>
  <si>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</si>
  <si>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</si>
  <si>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</si>
  <si>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</si>
  <si>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</si>
  <si>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</si>
  <si>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</si>
  <si>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</si>
  <si>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</si>
  <si>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</si>
  <si>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</si>
  <si>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</si>
  <si>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</si>
  <si>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</si>
  <si>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</si>
  <si>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</si>
  <si>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</si>
  <si>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</si>
  <si>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</si>
  <si>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</si>
  <si>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</si>
  <si>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</si>
  <si>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</si>
  <si>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</si>
  <si>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</si>
  <si>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</si>
  <si>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</si>
  <si>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</si>
  <si>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</si>
  <si>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</si>
  <si>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</si>
  <si>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</si>
  <si>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</si>
  <si>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</si>
  <si>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</si>
  <si>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</si>
  <si>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</si>
  <si>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</si>
  <si>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</si>
  <si>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</si>
  <si>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</si>
  <si>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</si>
  <si>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</si>
  <si>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</si>
  <si>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</si>
  <si>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</si>
  <si>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</si>
  <si>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</si>
  <si>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</si>
  <si>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</si>
  <si>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</si>
  <si>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</si>
  <si>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</si>
  <si>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</si>
  <si>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</si>
  <si>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</si>
  <si>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</si>
  <si>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</si>
  <si>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</si>
  <si>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</si>
  <si>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</si>
  <si>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</si>
  <si>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</si>
  <si>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</si>
  <si>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</si>
  <si>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</si>
  <si>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</si>
  <si>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</si>
  <si>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</si>
  <si>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</si>
  <si>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</si>
  <si>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</si>
  <si>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</si>
  <si>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</si>
  <si>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</si>
  <si>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</si>
  <si>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</si>
  <si>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</si>
  <si>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</si>
  <si>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</si>
  <si>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</si>
  <si>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</si>
  <si>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</si>
  <si>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</si>
  <si>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</si>
  <si>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</si>
  <si>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</si>
  <si>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</si>
  <si>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</si>
  <si>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</si>
  <si>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</si>
  <si>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</si>
  <si>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</si>
  <si>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</si>
  <si>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</si>
  <si>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</si>
  <si>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</si>
  <si>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</si>
  <si>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</si>
  <si>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</si>
  <si>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</si>
  <si>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</si>
  <si>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</si>
  <si>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</si>
  <si>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</si>
  <si>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</si>
  <si>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</si>
  <si>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</si>
  <si>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</si>
  <si>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</si>
  <si>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</si>
  <si>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</si>
  <si>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</si>
  <si>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</si>
  <si>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</si>
  <si>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</si>
  <si>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</si>
  <si>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</si>
  <si>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</si>
  <si>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</si>
  <si>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</si>
  <si>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</si>
  <si>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</si>
  <si>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</si>
  <si>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</si>
  <si>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</si>
  <si>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</si>
  <si>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</si>
  <si>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</si>
  <si>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</si>
  <si>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</si>
  <si>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</si>
  <si>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</si>
  <si>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</si>
  <si>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</si>
  <si>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</si>
  <si>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</si>
  <si>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</si>
  <si>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</si>
  <si>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</si>
  <si>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</si>
  <si>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</si>
  <si>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</si>
  <si>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</si>
  <si>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</si>
  <si>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</si>
  <si>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</si>
  <si>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</si>
  <si>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</si>
  <si>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</si>
  <si>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</si>
  <si>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</si>
  <si>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</si>
  <si>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</si>
  <si>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</si>
  <si>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</si>
  <si>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</si>
  <si>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</si>
  <si>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</si>
  <si>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</si>
  <si>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</si>
  <si>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</si>
  <si>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</si>
  <si>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</si>
  <si>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</si>
  <si>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</si>
  <si>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</si>
  <si>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</si>
  <si>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</si>
  <si>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</si>
  <si>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</si>
  <si>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</si>
  <si>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</si>
  <si>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</si>
  <si>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</si>
  <si>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</si>
  <si>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</si>
  <si>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</si>
  <si>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</si>
  <si>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</si>
  <si>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</si>
  <si>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</si>
  <si>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</si>
  <si>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</si>
  <si>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</si>
  <si>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</si>
  <si>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</si>
  <si>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</si>
  <si>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</si>
  <si>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</si>
  <si>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</si>
  <si>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</si>
  <si>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</si>
  <si>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</si>
  <si>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</si>
  <si>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</si>
  <si>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</si>
  <si>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</si>
  <si>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</si>
  <si>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</si>
  <si>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</si>
  <si>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</si>
  <si>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</si>
  <si>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</si>
  <si>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</si>
  <si>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</si>
  <si>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</si>
  <si>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</si>
  <si>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</si>
  <si>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</si>
  <si>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</si>
  <si>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</si>
  <si>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</si>
  <si>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</si>
  <si>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</si>
  <si>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</si>
  <si>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</si>
  <si>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</si>
  <si>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</si>
  <si>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</si>
  <si>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</si>
  <si>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</si>
  <si>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</si>
  <si>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</si>
  <si>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</si>
  <si>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</si>
  <si>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</si>
  <si>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</si>
  <si>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</si>
  <si>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</si>
  <si>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</si>
  <si>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</si>
  <si>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</si>
  <si>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</si>
  <si>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</si>
  <si>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</si>
  <si>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</si>
  <si>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</si>
  <si>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</si>
  <si>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</si>
  <si>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</si>
  <si>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</si>
  <si>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</si>
  <si>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</si>
  <si>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</si>
  <si>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</si>
  <si>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</si>
  <si>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</si>
  <si>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</si>
  <si>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</si>
  <si>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</si>
  <si>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</si>
  <si>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</si>
  <si>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</si>
  <si>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</si>
  <si>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</si>
  <si>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</si>
  <si>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</si>
  <si>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</si>
  <si>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</si>
  <si>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</si>
  <si>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</si>
  <si>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</si>
  <si>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</si>
  <si>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</si>
  <si>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</si>
  <si>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</si>
  <si>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</si>
  <si>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</si>
  <si>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</si>
  <si>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</si>
  <si>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</si>
  <si>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</si>
  <si>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</si>
  <si>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</si>
  <si>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</si>
  <si>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</si>
  <si>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</si>
  <si>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</si>
  <si>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</si>
  <si>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</si>
  <si>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</si>
  <si>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</si>
  <si>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</si>
  <si>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</si>
  <si>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</si>
  <si>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</si>
  <si>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</si>
  <si>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</si>
  <si>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</si>
  <si>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</si>
  <si>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</si>
  <si>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</si>
  <si>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</si>
  <si>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</si>
  <si>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</si>
  <si>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</si>
  <si>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</si>
  <si>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</si>
  <si>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</si>
  <si>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</si>
  <si>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</si>
  <si>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</si>
  <si>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</si>
  <si>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</si>
  <si>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</si>
  <si>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</si>
  <si>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</si>
  <si>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</si>
  <si>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</si>
  <si>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</si>
  <si>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</si>
  <si>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</si>
  <si>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</si>
  <si>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</si>
  <si>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</si>
  <si>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</si>
  <si>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</si>
  <si>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</si>
  <si>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</si>
  <si>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</si>
  <si>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</si>
  <si>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</si>
  <si>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</si>
  <si>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</si>
  <si>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</si>
  <si>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</si>
  <si>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</si>
  <si>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</si>
  <si>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</si>
  <si>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</si>
  <si>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</si>
  <si>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</si>
  <si>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</si>
  <si>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</si>
  <si>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</si>
  <si>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</si>
  <si>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</si>
  <si>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</si>
  <si>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</si>
  <si>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</si>
  <si>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</si>
  <si>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</si>
  <si>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</si>
  <si>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</si>
  <si>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</si>
  <si>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</si>
  <si>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</si>
  <si>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</si>
  <si>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</si>
  <si>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</si>
  <si>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</si>
  <si>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</si>
  <si>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</si>
  <si>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</si>
  <si>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</si>
  <si>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</si>
  <si>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</si>
  <si>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</si>
  <si>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</si>
  <si>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</si>
  <si>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</si>
  <si>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</si>
  <si>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</si>
  <si>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</si>
  <si>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</si>
  <si>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</si>
  <si>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</si>
  <si>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</si>
  <si>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</si>
  <si>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</si>
  <si>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</si>
  <si>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</si>
  <si>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</si>
  <si>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</si>
  <si>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</si>
  <si>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</si>
  <si>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</si>
  <si>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</si>
  <si>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</si>
  <si>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</si>
  <si>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</si>
  <si>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</si>
  <si>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</si>
  <si>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</si>
  <si>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</si>
  <si>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</si>
  <si>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</si>
  <si>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</si>
  <si>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</si>
  <si>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</si>
  <si>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</si>
  <si>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</si>
  <si>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</si>
  <si>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</si>
  <si>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</si>
  <si>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</si>
  <si>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</si>
  <si>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</si>
  <si>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</si>
  <si>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</si>
  <si>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</si>
  <si>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</si>
  <si>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</si>
  <si>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</si>
  <si>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</si>
  <si>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</si>
  <si>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</si>
  <si>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</si>
  <si>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</si>
  <si>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</si>
  <si>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</si>
  <si>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</si>
  <si>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</si>
  <si>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</si>
  <si>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</si>
  <si>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</si>
  <si>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</si>
  <si>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</si>
  <si>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</si>
  <si>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</si>
  <si>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</si>
  <si>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</si>
  <si>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</si>
  <si>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</si>
  <si>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</si>
  <si>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</si>
  <si>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</si>
  <si>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</si>
  <si>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</si>
  <si>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</si>
  <si>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</si>
  <si>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</si>
  <si>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</si>
  <si>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</si>
  <si>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</si>
  <si>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</si>
  <si>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</si>
  <si>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</si>
  <si>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</si>
  <si>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</si>
  <si>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</si>
  <si>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</si>
  <si>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</si>
  <si>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</si>
  <si>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</si>
  <si>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</si>
  <si>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</si>
  <si>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</si>
  <si>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</si>
  <si>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</si>
  <si>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</si>
  <si>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</si>
  <si>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</si>
  <si>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</si>
  <si>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</si>
  <si>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</si>
  <si>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</si>
  <si>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</si>
  <si>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</si>
  <si>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</si>
  <si>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</si>
  <si>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</si>
  <si>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</si>
  <si>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</si>
  <si>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</si>
  <si>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</si>
  <si>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</si>
  <si>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</si>
  <si>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</si>
  <si>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</si>
  <si>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</si>
  <si>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</si>
  <si>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</si>
  <si>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</si>
  <si>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</si>
  <si>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</si>
  <si>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</si>
  <si>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</si>
  <si>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</si>
  <si>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</si>
  <si>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</si>
  <si>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</si>
  <si>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</si>
  <si>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</si>
  <si>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</si>
  <si>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</si>
  <si>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</si>
  <si>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</si>
  <si>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</si>
  <si>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</si>
  <si>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</si>
  <si>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</si>
  <si>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</si>
  <si>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</si>
  <si>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</si>
  <si>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</si>
  <si>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</si>
  <si>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</si>
  <si>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</si>
  <si>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</si>
  <si>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</si>
  <si>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</si>
  <si>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</si>
  <si>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</si>
  <si>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</si>
  <si>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</si>
  <si>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</si>
  <si>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</si>
  <si>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</si>
  <si>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</si>
  <si>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</si>
  <si>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</si>
  <si>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</si>
  <si>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</si>
  <si>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</si>
  <si>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</si>
  <si>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</si>
  <si>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</si>
  <si>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</si>
  <si>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</si>
  <si>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</si>
  <si>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</si>
  <si>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</si>
  <si>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</si>
  <si>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</si>
  <si>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</si>
  <si>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</si>
  <si>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</si>
  <si>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</si>
  <si>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</si>
  <si>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</si>
  <si>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</si>
  <si>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</si>
  <si>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</si>
  <si>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</si>
  <si>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</si>
  <si>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</si>
  <si>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</si>
  <si>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</si>
  <si>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</si>
  <si>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</si>
  <si>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</si>
  <si>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</si>
  <si>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</si>
  <si>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</si>
  <si>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</si>
  <si>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</si>
  <si>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</si>
  <si>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</si>
  <si>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</si>
  <si>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</si>
  <si>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</si>
  <si>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</si>
  <si>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</si>
  <si>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</si>
  <si>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</si>
  <si>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</si>
  <si>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</si>
  <si>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</si>
  <si>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</si>
  <si>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</si>
  <si>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</si>
  <si>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</si>
  <si>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</si>
  <si>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</si>
  <si>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</si>
  <si>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</si>
  <si>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</si>
  <si>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</si>
  <si>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</si>
  <si>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</si>
  <si>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</si>
  <si>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</si>
  <si>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</si>
  <si>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</si>
  <si>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</si>
  <si>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</si>
  <si>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</si>
  <si>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</si>
  <si>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</si>
  <si>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</si>
  <si>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</si>
  <si>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</si>
  <si>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</si>
  <si>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</si>
  <si>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</si>
  <si>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</si>
  <si>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</si>
  <si>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</si>
  <si>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</si>
  <si>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</si>
  <si>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</si>
  <si>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</si>
  <si>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</si>
  <si>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</si>
  <si>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</si>
  <si>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</si>
  <si>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</si>
  <si>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</si>
  <si>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</si>
  <si>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</si>
  <si>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</si>
  <si>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</si>
  <si>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</si>
  <si>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</si>
  <si>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</si>
  <si>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</si>
  <si>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</si>
  <si>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</si>
  <si>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</si>
  <si>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</si>
  <si>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</si>
  <si>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</si>
  <si>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</si>
  <si>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</si>
  <si>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</si>
  <si>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</si>
  <si>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</si>
  <si>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</si>
  <si>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</si>
  <si>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</si>
  <si>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</si>
  <si>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</si>
  <si>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</si>
  <si>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</si>
  <si>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</si>
  <si>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</si>
  <si>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</si>
  <si>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</si>
  <si>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</si>
  <si>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</si>
  <si>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</si>
  <si>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</si>
  <si>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</si>
  <si>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</si>
  <si>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</si>
  <si>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</si>
  <si>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</si>
  <si>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</si>
  <si>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</si>
  <si>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</si>
  <si>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</si>
  <si>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</si>
  <si>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</si>
  <si>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</si>
  <si>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</si>
  <si>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</si>
  <si>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</si>
  <si>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</si>
  <si>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</si>
  <si>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</si>
  <si>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</si>
  <si>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</si>
  <si>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</si>
  <si>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</si>
  <si>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</si>
  <si>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</si>
  <si>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</si>
  <si>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</si>
  <si>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</si>
  <si>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</si>
  <si>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</si>
  <si>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</si>
  <si>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</si>
  <si>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</si>
  <si>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</si>
  <si>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</si>
  <si>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</si>
  <si>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</si>
  <si>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</si>
  <si>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</si>
  <si>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</si>
  <si>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</si>
  <si>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</si>
  <si>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</si>
  <si>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</si>
  <si>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</si>
  <si>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</si>
  <si>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</si>
  <si>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</si>
  <si>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</si>
  <si>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</si>
  <si>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</si>
  <si>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</si>
  <si>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</si>
  <si>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</si>
  <si>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</si>
  <si>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</si>
  <si>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</si>
  <si>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</si>
  <si>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</si>
  <si>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</si>
  <si>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</si>
  <si>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</si>
  <si>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</si>
  <si>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</si>
  <si>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</si>
  <si>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</si>
  <si>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</si>
  <si>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</si>
  <si>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</si>
  <si>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</si>
  <si>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</si>
  <si>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</si>
  <si>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</si>
  <si>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</si>
  <si>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</si>
  <si>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</si>
  <si>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</si>
  <si>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</si>
  <si>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</si>
  <si>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</si>
  <si>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</si>
  <si>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</si>
  <si>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</si>
  <si>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</si>
  <si>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</si>
  <si>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</si>
  <si>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</si>
  <si>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</si>
  <si>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</si>
  <si>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</si>
  <si>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</si>
  <si>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</si>
  <si>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</si>
  <si>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</si>
  <si>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</si>
  <si>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</si>
  <si>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</si>
  <si>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</si>
  <si>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</si>
  <si>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</si>
  <si>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</si>
  <si>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</si>
  <si>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</si>
  <si>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</si>
  <si>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</si>
  <si>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</si>
  <si>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</si>
  <si>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</si>
  <si>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</si>
  <si>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</si>
  <si>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</si>
  <si>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</si>
  <si>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</si>
  <si>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</si>
  <si>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</si>
  <si>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</si>
  <si>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</si>
  <si>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</si>
  <si>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</si>
  <si>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</si>
  <si>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</si>
  <si>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</si>
  <si>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</si>
  <si>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</si>
  <si>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</si>
  <si>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</si>
  <si>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</si>
  <si>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</si>
  <si>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</si>
  <si>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</si>
  <si>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</si>
  <si>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</si>
  <si>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</si>
  <si>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</si>
  <si>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</si>
  <si>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</si>
  <si>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</si>
  <si>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</si>
  <si>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</si>
  <si>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</si>
  <si>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</si>
  <si>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</si>
  <si>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</si>
  <si>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</si>
  <si>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</si>
  <si>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</si>
  <si>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</si>
  <si>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</si>
  <si>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</si>
  <si>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</si>
  <si>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</si>
  <si>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</si>
  <si>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</si>
  <si>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</si>
  <si>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</si>
  <si>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</si>
  <si>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</si>
  <si>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</si>
  <si>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</si>
  <si>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</si>
  <si>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</si>
  <si>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</si>
  <si>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</si>
  <si>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</si>
  <si>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</si>
  <si>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</si>
  <si>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</si>
  <si>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</si>
  <si>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</si>
  <si>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</si>
  <si>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</si>
  <si>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</si>
  <si>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</si>
  <si>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</si>
  <si>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</si>
  <si>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</si>
  <si>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</si>
  <si>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</si>
  <si>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</si>
  <si>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</si>
  <si>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</si>
  <si>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</si>
  <si>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</si>
  <si>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</si>
  <si>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</si>
  <si>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</si>
  <si>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</si>
  <si>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</si>
  <si>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</si>
  <si>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</si>
  <si>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</si>
  <si>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</si>
  <si>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</si>
  <si>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</si>
  <si>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</si>
  <si>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</si>
  <si>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</si>
  <si>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</si>
  <si>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</si>
  <si>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</si>
  <si>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</si>
  <si>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</si>
  <si>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</si>
  <si>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</si>
  <si>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</si>
  <si>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</si>
  <si>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</si>
  <si>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</si>
  <si>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</si>
  <si>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</si>
  <si>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</si>
  <si>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</si>
  <si>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</si>
  <si>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</si>
  <si>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</si>
  <si>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</si>
  <si>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</si>
  <si>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</si>
  <si>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</si>
  <si>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</si>
  <si>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</si>
  <si>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</si>
  <si>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</si>
  <si>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</si>
  <si>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</si>
  <si>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</si>
  <si>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</si>
  <si>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</si>
  <si>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</si>
  <si>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</si>
  <si>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</si>
  <si>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</si>
  <si>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</si>
  <si>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</si>
  <si>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</si>
  <si>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</si>
  <si>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</si>
  <si>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</si>
  <si>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</si>
  <si>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</si>
  <si>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</si>
  <si>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</si>
  <si>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</si>
  <si>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</si>
  <si>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</si>
  <si>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</si>
  <si>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</si>
  <si>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</si>
  <si>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</si>
  <si>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</si>
  <si>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</si>
  <si>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</si>
  <si>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</si>
  <si>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</si>
  <si>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</si>
  <si>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</si>
  <si>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</si>
  <si>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</si>
  <si>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</si>
  <si>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</si>
  <si>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</si>
  <si>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</si>
  <si>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</si>
  <si>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</si>
  <si>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</si>
  <si>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</si>
  <si>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</si>
  <si>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</si>
  <si>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</si>
  <si>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</si>
  <si>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</si>
  <si>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</si>
  <si>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</si>
  <si>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</si>
  <si>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</si>
  <si>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</si>
  <si>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</si>
  <si>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</si>
  <si>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</si>
  <si>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</si>
  <si>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</si>
  <si>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</si>
  <si>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</si>
  <si>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</si>
  <si>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</si>
  <si>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</si>
  <si>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</si>
  <si>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</si>
  <si>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</si>
  <si>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</si>
  <si>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</si>
  <si>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</si>
  <si>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</si>
  <si>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</si>
  <si>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</si>
  <si>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</si>
  <si>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</si>
  <si>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</si>
  <si>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</si>
  <si>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</si>
  <si>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</si>
  <si>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</si>
  <si>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</si>
  <si>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</si>
  <si>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</si>
  <si>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</si>
  <si>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</si>
  <si>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</si>
  <si>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</si>
  <si>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</si>
  <si>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</si>
  <si>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</si>
  <si>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</si>
  <si>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</si>
  <si>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</si>
  <si>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</si>
  <si>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</si>
  <si>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</si>
  <si>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</si>
  <si>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</si>
  <si>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</si>
  <si>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</si>
  <si>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</si>
  <si>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</si>
  <si>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</si>
  <si>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</si>
  <si>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</si>
  <si>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</si>
  <si>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</si>
  <si>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</si>
  <si>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</si>
  <si>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</si>
  <si>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</si>
  <si>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</si>
  <si>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</si>
  <si>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</si>
  <si>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</si>
  <si>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</si>
  <si>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</si>
  <si>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</si>
  <si>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</si>
  <si>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</si>
  <si>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</si>
  <si>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</si>
  <si>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</si>
  <si>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</si>
  <si>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</si>
  <si>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</si>
  <si>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</si>
  <si>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</si>
  <si>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</si>
  <si>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</si>
  <si>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</si>
  <si>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</si>
  <si>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</si>
  <si>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</si>
  <si>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</si>
  <si>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</si>
  <si>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</si>
  <si>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</si>
  <si>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</si>
  <si>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</si>
  <si>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</si>
  <si>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</si>
  <si>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</si>
  <si>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</si>
  <si>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</si>
  <si>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</si>
  <si>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</si>
  <si>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</si>
  <si>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</si>
  <si>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</si>
  <si>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</si>
  <si>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</si>
  <si>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</si>
  <si>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</si>
  <si>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</si>
  <si>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</si>
  <si>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</si>
  <si>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</si>
  <si>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</si>
  <si>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</si>
  <si>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</si>
  <si>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</si>
  <si>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</si>
  <si>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</si>
  <si>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</si>
  <si>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</si>
  <si>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</si>
  <si>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</si>
  <si>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</si>
  <si>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</si>
  <si>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</si>
  <si>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</si>
  <si>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</si>
  <si>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</si>
  <si>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</si>
  <si>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</si>
  <si>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</si>
  <si>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</si>
  <si>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</si>
  <si>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</si>
  <si>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</si>
  <si>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</si>
  <si>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</si>
  <si>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</si>
  <si>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</si>
  <si>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</si>
  <si>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</si>
  <si>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</si>
  <si>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</si>
  <si>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</si>
  <si>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</si>
  <si>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</si>
  <si>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</si>
  <si>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</si>
  <si>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</si>
  <si>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</si>
  <si>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</si>
  <si>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</si>
  <si>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</si>
  <si>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</si>
  <si>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</si>
  <si>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</si>
  <si>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</si>
  <si>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</si>
  <si>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</si>
  <si>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</si>
  <si>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</si>
  <si>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</si>
  <si>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</si>
  <si>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</si>
  <si>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</si>
  <si>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</si>
  <si>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</si>
  <si>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</si>
  <si>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</si>
  <si>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</si>
  <si>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</si>
  <si>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</si>
  <si>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</si>
  <si>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</si>
  <si>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</si>
  <si>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</si>
  <si>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</si>
  <si>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</si>
  <si>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</si>
  <si>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</si>
  <si>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</si>
  <si>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</si>
  <si>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</si>
  <si>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</si>
  <si>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</si>
  <si>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</si>
  <si>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</si>
  <si>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</si>
  <si>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</si>
  <si>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</si>
  <si>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</si>
  <si>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</si>
  <si>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</si>
  <si>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</si>
  <si>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</si>
  <si>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</si>
  <si>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</si>
  <si>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</si>
  <si>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</si>
  <si>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</si>
  <si>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</si>
  <si>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</si>
  <si>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</si>
  <si>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</si>
  <si>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</si>
  <si>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</si>
  <si>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</si>
  <si>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</si>
  <si>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</si>
  <si>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</si>
  <si>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</si>
  <si>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</si>
  <si>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</si>
  <si>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</si>
  <si>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</si>
  <si>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</si>
  <si>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</si>
  <si>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</si>
  <si>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</si>
  <si>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</si>
  <si>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</si>
  <si>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</si>
  <si>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</si>
  <si>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</si>
  <si>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</si>
  <si>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</si>
  <si>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</si>
  <si>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</si>
  <si>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</si>
  <si>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</si>
  <si>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</si>
  <si>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</si>
  <si>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</si>
  <si>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</si>
  <si>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</si>
  <si>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</si>
  <si>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</si>
  <si>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</si>
  <si>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</si>
  <si>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</si>
  <si>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</si>
  <si>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</si>
  <si>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</si>
  <si>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</si>
  <si>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</si>
  <si>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</si>
  <si>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</si>
  <si>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</si>
  <si>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</si>
  <si>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</si>
  <si>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</si>
  <si>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</si>
  <si>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</si>
  <si>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</si>
  <si>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</si>
  <si>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</si>
  <si>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</si>
  <si>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</si>
  <si>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</si>
  <si>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</si>
  <si>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</si>
  <si>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</si>
  <si>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</si>
  <si>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</si>
  <si>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</si>
  <si>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</si>
  <si>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</si>
  <si>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</si>
  <si>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</si>
  <si>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</si>
  <si>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</si>
  <si>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</si>
  <si>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</si>
  <si>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</si>
  <si>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</si>
  <si>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</si>
  <si>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</si>
  <si>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</si>
  <si>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</si>
  <si>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</si>
  <si>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</si>
  <si>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</si>
  <si>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</si>
  <si>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</si>
  <si>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</si>
  <si>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</si>
  <si>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</si>
  <si>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</si>
  <si>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</si>
  <si>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</si>
  <si>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</si>
  <si>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</si>
  <si>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</si>
  <si>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</si>
  <si>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</si>
  <si>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</si>
  <si>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</si>
  <si>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</si>
  <si>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</si>
  <si>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</si>
  <si>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</si>
  <si>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</si>
  <si>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</si>
  <si>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</si>
  <si>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</si>
  <si>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</si>
  <si>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</si>
  <si>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</si>
  <si>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</si>
  <si>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</si>
  <si>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</si>
  <si>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</si>
  <si>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</si>
  <si>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</si>
  <si>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</si>
  <si>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</si>
  <si>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</si>
  <si>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</si>
  <si>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</si>
  <si>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</si>
  <si>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</si>
  <si>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</si>
  <si>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</si>
  <si>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</si>
  <si>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</si>
  <si>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</si>
  <si>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</si>
  <si>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</si>
  <si>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</si>
  <si>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</si>
  <si>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</si>
  <si>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</si>
  <si>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</si>
  <si>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</si>
  <si>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</si>
  <si>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</si>
  <si>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</si>
  <si>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</si>
  <si>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</si>
  <si>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</si>
  <si>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</si>
  <si>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</si>
  <si>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</si>
  <si>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</si>
  <si>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</si>
  <si>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</si>
  <si>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</si>
  <si>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</si>
  <si>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</si>
  <si>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</si>
  <si>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</si>
  <si>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</si>
  <si>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</si>
  <si>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</si>
  <si>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</si>
  <si>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</si>
  <si>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</si>
  <si>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</si>
  <si>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</si>
  <si>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</si>
  <si>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</si>
  <si>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</si>
  <si>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</si>
  <si>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</si>
  <si>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</si>
  <si>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</si>
  <si>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</si>
  <si>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</si>
  <si>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</si>
  <si>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</si>
  <si>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</si>
  <si>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</si>
  <si>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</si>
  <si>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</si>
  <si>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</si>
  <si>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</si>
  <si>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</si>
  <si>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</si>
  <si>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</si>
  <si>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</si>
  <si>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</si>
  <si>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</si>
  <si>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</si>
  <si>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</si>
  <si>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</si>
  <si>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</si>
  <si>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</si>
  <si>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</si>
  <si>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</si>
  <si>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</si>
  <si>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</si>
  <si>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</si>
  <si>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</si>
  <si>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</si>
  <si>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</si>
  <si>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</si>
  <si>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</si>
  <si>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</si>
  <si>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</si>
  <si>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</si>
  <si>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</si>
  <si>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</si>
  <si>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</si>
  <si>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</si>
  <si>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</si>
  <si>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</si>
  <si>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</si>
  <si>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</si>
  <si>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</si>
  <si>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</si>
  <si>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</si>
  <si>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</si>
  <si>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</si>
  <si>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</si>
  <si>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</si>
  <si>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</si>
  <si>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</si>
  <si>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</si>
  <si>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</si>
  <si>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</si>
  <si>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</si>
  <si>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</si>
  <si>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</si>
  <si>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</si>
  <si>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</si>
  <si>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</si>
  <si>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</si>
  <si>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</si>
  <si>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</si>
  <si>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</si>
  <si>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</si>
  <si>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</si>
  <si>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</si>
  <si>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</si>
  <si>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</si>
  <si>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</si>
  <si>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</si>
  <si>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</si>
  <si>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</si>
  <si>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</si>
  <si>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</si>
  <si>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</si>
  <si>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</si>
  <si>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</si>
  <si>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</si>
  <si>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</si>
  <si>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</si>
  <si>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</si>
  <si>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</si>
  <si>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</si>
  <si>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</si>
  <si>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</si>
  <si>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</si>
  <si>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</si>
  <si>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</si>
  <si>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</si>
  <si>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</si>
  <si>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</si>
  <si>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</si>
  <si>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</si>
  <si>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</si>
  <si>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</si>
  <si>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</si>
  <si>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</si>
  <si>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</si>
  <si>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</si>
  <si>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</si>
  <si>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</si>
  <si>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</si>
  <si>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</si>
  <si>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</si>
  <si>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</si>
  <si>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</si>
  <si>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</si>
  <si>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</si>
  <si>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</si>
  <si>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</si>
  <si>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</si>
  <si>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</si>
  <si>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</si>
  <si>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</si>
  <si>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</si>
  <si>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</si>
  <si>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</si>
  <si>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</si>
  <si>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</si>
  <si>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</si>
  <si>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</si>
  <si>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</si>
  <si>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</si>
  <si>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</si>
  <si>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</si>
  <si>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</si>
  <si>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</si>
  <si>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</si>
  <si>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</si>
  <si>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</si>
  <si>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</si>
  <si>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</si>
  <si>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</si>
  <si>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</si>
  <si>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</si>
  <si>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</si>
  <si>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</si>
  <si>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</si>
  <si>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</si>
  <si>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</si>
  <si>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</si>
  <si>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</si>
  <si>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</si>
  <si>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</si>
  <si>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</si>
  <si>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</si>
  <si>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</si>
  <si>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</si>
  <si>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</si>
  <si>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</si>
  <si>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</si>
  <si>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</si>
  <si>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</si>
  <si>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</si>
  <si>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</si>
  <si>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</si>
  <si>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</si>
  <si>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</si>
  <si>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</si>
  <si>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</si>
  <si>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</si>
  <si>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</si>
  <si>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</si>
  <si>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</si>
  <si>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</si>
  <si>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</si>
  <si>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</si>
  <si>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</si>
  <si>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</si>
  <si>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</si>
  <si>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</si>
  <si>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</si>
  <si>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</si>
  <si>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</si>
  <si>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</si>
  <si>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</si>
  <si>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</si>
  <si>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</si>
  <si>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</si>
  <si>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</si>
  <si>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</si>
  <si>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</si>
  <si>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</si>
  <si>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</si>
  <si>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</si>
  <si>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</si>
  <si>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</si>
  <si>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</si>
  <si>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</si>
  <si>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</si>
  <si>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</si>
  <si>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</si>
  <si>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</si>
  <si>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</si>
  <si>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</si>
  <si>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</si>
  <si>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</si>
  <si>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</si>
  <si>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</si>
  <si>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</si>
  <si>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</si>
  <si>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</si>
  <si>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</si>
  <si>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</si>
  <si>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</si>
  <si>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</si>
  <si>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</si>
  <si>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</si>
  <si>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</si>
  <si>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</si>
  <si>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</si>
  <si>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</si>
  <si>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</si>
  <si>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</si>
  <si>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</si>
  <si>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</si>
  <si>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</si>
  <si>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</si>
  <si>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</si>
  <si>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</si>
  <si>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</si>
  <si>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</si>
  <si>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</si>
  <si>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</si>
  <si>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</si>
  <si>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</si>
  <si>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</si>
  <si>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</si>
  <si>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</si>
  <si>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</si>
  <si>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</si>
  <si>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</si>
  <si>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</si>
  <si>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</si>
  <si>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</si>
  <si>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</si>
  <si>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</si>
  <si>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</si>
  <si>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</si>
  <si>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</si>
  <si>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</si>
  <si>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</si>
  <si>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</si>
  <si>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</si>
  <si>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</si>
  <si>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</si>
  <si>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</si>
  <si>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</si>
  <si>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</si>
  <si>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</si>
  <si>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</si>
  <si>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</si>
  <si>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</si>
  <si>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</si>
  <si>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</si>
  <si>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</si>
  <si>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</si>
  <si>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</si>
  <si>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</si>
  <si>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</si>
  <si>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</si>
  <si>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</si>
  <si>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</si>
  <si>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</si>
  <si>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</si>
  <si>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</si>
  <si>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</si>
  <si>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</si>
  <si>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</si>
  <si>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</si>
  <si>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</si>
  <si>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</si>
  <si>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</si>
  <si>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</si>
  <si>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</si>
  <si>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</si>
  <si>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</si>
  <si>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</si>
  <si>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</si>
  <si>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</si>
  <si>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</si>
  <si>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</si>
  <si>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</si>
  <si>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</si>
  <si>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</si>
  <si>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</si>
  <si>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</si>
  <si>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</si>
  <si>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</si>
  <si>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</si>
  <si>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</si>
  <si>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</si>
  <si>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</si>
  <si>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</si>
  <si>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</si>
  <si>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</si>
  <si>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</si>
  <si>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</si>
  <si>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</si>
  <si>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</si>
  <si>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</si>
  <si>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</si>
  <si>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</si>
  <si>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</si>
  <si>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</si>
  <si>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</si>
  <si>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</si>
  <si>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</si>
  <si>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</si>
  <si>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</si>
  <si>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</si>
  <si>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</si>
  <si>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</si>
  <si>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</si>
  <si>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</si>
  <si>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</si>
  <si>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</si>
  <si>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</si>
  <si>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</si>
  <si>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</si>
  <si>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</si>
  <si>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</si>
  <si>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</si>
  <si>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</si>
  <si>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</si>
  <si>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</si>
  <si>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</si>
  <si>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</si>
  <si>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</si>
  <si>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</si>
  <si>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</si>
  <si>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</si>
  <si>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</si>
  <si>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</si>
  <si>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</si>
  <si>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</si>
  <si>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</si>
  <si>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</si>
  <si>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</si>
  <si>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</si>
  <si>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</si>
  <si>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</si>
  <si>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</si>
  <si>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</si>
  <si>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</si>
  <si>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</si>
  <si>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</si>
  <si>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</si>
  <si>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</si>
  <si>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</si>
  <si>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</si>
  <si>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</si>
  <si>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</si>
  <si>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</si>
  <si>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</si>
  <si>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</si>
  <si>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</si>
  <si>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</si>
  <si>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</si>
  <si>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</si>
  <si>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</si>
  <si>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</si>
  <si>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</si>
  <si>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</si>
  <si>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</si>
  <si>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</si>
  <si>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</si>
  <si>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</si>
  <si>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</si>
  <si>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</si>
  <si>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</si>
  <si>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</si>
  <si>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</si>
  <si>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</si>
  <si>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</si>
  <si>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</si>
  <si>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</si>
  <si>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</si>
  <si>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</si>
  <si>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</si>
  <si>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</si>
  <si>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</si>
  <si>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</si>
  <si>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</si>
  <si>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</si>
  <si>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</si>
  <si>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</si>
  <si>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</si>
  <si>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</si>
  <si>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</si>
  <si>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</si>
  <si>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</si>
  <si>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</si>
  <si>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</si>
  <si>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</si>
  <si>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</si>
  <si>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</si>
  <si>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</si>
  <si>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</si>
  <si>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</si>
  <si>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</si>
  <si>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</si>
  <si>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</si>
  <si>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</si>
  <si>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</si>
  <si>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</si>
  <si>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</si>
  <si>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</si>
  <si>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</si>
  <si>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</si>
  <si>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</si>
  <si>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</si>
  <si>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</si>
  <si>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</si>
  <si>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</si>
  <si>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</si>
  <si>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</si>
  <si>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</si>
  <si>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</si>
  <si>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</si>
  <si>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</si>
  <si>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</si>
  <si>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</si>
  <si>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</si>
  <si>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</si>
  <si>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</si>
  <si>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</si>
  <si>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</si>
  <si>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</si>
  <si>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</si>
  <si>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</si>
  <si>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</si>
  <si>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</si>
  <si>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</si>
  <si>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</si>
  <si>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</si>
  <si>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</si>
  <si>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</si>
  <si>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</si>
  <si>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</si>
  <si>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</si>
  <si>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</si>
  <si>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</si>
  <si>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</si>
  <si>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</si>
  <si>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</si>
  <si>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</si>
  <si>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</si>
  <si>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</si>
  <si>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</si>
  <si>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</si>
  <si>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</si>
  <si>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</si>
  <si>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</si>
  <si>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</si>
  <si>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</si>
  <si>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</si>
  <si>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</si>
  <si>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</si>
  <si>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</si>
  <si>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</si>
  <si>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</si>
  <si>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</si>
  <si>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</si>
  <si>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</si>
  <si>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</si>
  <si>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</si>
  <si>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</si>
  <si>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</si>
  <si>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</si>
  <si>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</si>
  <si>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</si>
  <si>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</si>
  <si>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</si>
  <si>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</si>
  <si>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</si>
  <si>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</si>
  <si>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</si>
  <si>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</si>
  <si>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</si>
  <si>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</si>
  <si>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</si>
  <si>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</si>
  <si>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</si>
  <si>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</si>
  <si>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</si>
  <si>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</si>
  <si>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</si>
  <si>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</si>
  <si>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</si>
  <si>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</si>
  <si>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</si>
  <si>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</si>
  <si>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</si>
  <si>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</si>
  <si>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</si>
  <si>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</si>
  <si>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</si>
  <si>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</si>
  <si>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</si>
  <si>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</si>
  <si>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</si>
  <si>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</si>
  <si>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</si>
  <si>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</si>
  <si>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</si>
  <si>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</si>
  <si>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</si>
  <si>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</si>
  <si>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</si>
  <si>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</si>
  <si>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</si>
  <si>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</si>
  <si>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</si>
  <si>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</si>
  <si>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</si>
  <si>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</si>
  <si>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</si>
  <si>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</si>
  <si>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</si>
  <si>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</si>
  <si>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</si>
  <si>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</si>
  <si>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</si>
  <si>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</si>
  <si>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</si>
  <si>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</si>
  <si>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</si>
  <si>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</si>
  <si>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</si>
  <si>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</si>
  <si>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</si>
  <si>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</si>
  <si>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</si>
  <si>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</si>
  <si>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</si>
  <si>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</si>
  <si>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</si>
  <si>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</si>
  <si>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</si>
  <si>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</si>
  <si>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</si>
  <si>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</si>
  <si>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</si>
  <si>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</si>
  <si>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</si>
  <si>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</si>
  <si>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</si>
  <si>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</si>
  <si>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</si>
  <si>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</si>
  <si>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</si>
  <si>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</si>
  <si>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</si>
  <si>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</si>
  <si>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</si>
  <si>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</si>
  <si>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</si>
  <si>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</si>
  <si>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</si>
  <si>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</si>
  <si>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</si>
  <si>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</si>
  <si>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</si>
  <si>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</si>
  <si>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</si>
  <si>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</si>
  <si>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</si>
  <si>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</si>
  <si>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</si>
  <si>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</si>
  <si>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</si>
  <si>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</si>
  <si>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</si>
  <si>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</si>
  <si>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</si>
  <si>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</si>
  <si>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</si>
  <si>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</si>
  <si>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</si>
  <si>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</si>
  <si>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</si>
  <si>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</si>
  <si>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</si>
  <si>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</si>
  <si>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</si>
  <si>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</si>
  <si>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</si>
  <si>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</si>
  <si>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</si>
  <si>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</si>
  <si>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</si>
  <si>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</si>
  <si>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</si>
  <si>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</si>
  <si>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</si>
  <si>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</si>
  <si>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</si>
  <si>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</si>
  <si>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</si>
  <si>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</si>
  <si>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</si>
  <si>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</si>
  <si>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</si>
  <si>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</si>
  <si>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</si>
  <si>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</si>
  <si>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</si>
  <si>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</si>
  <si>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</si>
  <si>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</si>
  <si>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</si>
  <si>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</si>
  <si>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</si>
  <si>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</si>
  <si>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</si>
  <si>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</si>
  <si>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</si>
  <si>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</si>
  <si>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</si>
  <si>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</si>
  <si>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</si>
  <si>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</si>
  <si>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</si>
  <si>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</si>
  <si>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</si>
  <si>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</si>
  <si>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</si>
  <si>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</si>
  <si>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</si>
  <si>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</si>
  <si>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</si>
  <si>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</si>
  <si>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</si>
  <si>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</si>
  <si>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</si>
  <si>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</si>
  <si>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</si>
  <si>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</si>
  <si>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</si>
  <si>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</si>
  <si>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</si>
  <si>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</si>
  <si>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</si>
  <si>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</si>
  <si>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</si>
  <si>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</si>
  <si>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</si>
  <si>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</si>
  <si>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</si>
  <si>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</si>
  <si>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</si>
  <si>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</si>
  <si>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</si>
  <si>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</si>
  <si>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</si>
  <si>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</si>
  <si>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</si>
  <si>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</si>
  <si>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</si>
  <si>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</si>
  <si>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</si>
  <si>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</si>
  <si>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</si>
  <si>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</si>
  <si>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</si>
  <si>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</si>
  <si>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</si>
  <si>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</si>
  <si>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</si>
  <si>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</si>
  <si>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</si>
  <si>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</si>
  <si>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</si>
  <si>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</si>
  <si>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</si>
  <si>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</si>
  <si>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</si>
  <si>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</si>
  <si>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</si>
  <si>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</si>
  <si>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</si>
  <si>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</si>
  <si>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</si>
  <si>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</si>
  <si>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</si>
  <si>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</si>
  <si>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</si>
  <si>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</si>
  <si>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</si>
  <si>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</si>
  <si>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</si>
  <si>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</si>
  <si>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</si>
  <si>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</si>
  <si>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</si>
  <si>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</si>
  <si>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</si>
  <si>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</si>
  <si>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</si>
  <si>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</si>
  <si>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</si>
  <si>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</si>
  <si>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</si>
  <si>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</si>
  <si>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</si>
  <si>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</si>
  <si>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</si>
  <si>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</si>
  <si>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</si>
  <si>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</si>
  <si>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</si>
  <si>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</si>
  <si>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</si>
  <si>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</si>
  <si>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</si>
  <si>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</si>
  <si>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</si>
  <si>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</si>
  <si>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</si>
  <si>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</si>
  <si>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</si>
  <si>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</si>
  <si>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</si>
  <si>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</si>
  <si>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</si>
  <si>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</si>
  <si>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</si>
  <si>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</si>
  <si>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</si>
  <si>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</si>
  <si>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</si>
  <si>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</si>
  <si>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</si>
  <si>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</si>
  <si>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</si>
  <si>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</si>
  <si>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</si>
  <si>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</si>
  <si>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</si>
  <si>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</si>
  <si>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</si>
  <si>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</si>
  <si>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</si>
  <si>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</si>
  <si>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</si>
  <si>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</si>
  <si>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</si>
  <si>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</si>
  <si>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</si>
  <si>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</si>
  <si>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</si>
  <si>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</si>
  <si>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</si>
  <si>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</si>
  <si>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</si>
  <si>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</si>
  <si>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</si>
  <si>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</si>
  <si>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</si>
  <si>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</si>
  <si>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</si>
  <si>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</si>
  <si>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</si>
  <si>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</si>
  <si>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</si>
  <si>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</si>
  <si>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</si>
  <si>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</si>
  <si>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</si>
  <si>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</si>
  <si>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</si>
  <si>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</si>
  <si>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</si>
  <si>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</si>
  <si>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</si>
  <si>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</si>
  <si>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</si>
  <si>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</si>
  <si>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</si>
  <si>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</si>
  <si>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</si>
  <si>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</si>
  <si>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</si>
  <si>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</si>
  <si>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</si>
  <si>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</si>
  <si>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</si>
  <si>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</si>
  <si>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</si>
  <si>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</si>
  <si>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</si>
  <si>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</si>
  <si>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</si>
  <si>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</si>
  <si>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</si>
  <si>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</si>
  <si>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</si>
  <si>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</si>
  <si>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</si>
  <si>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</si>
  <si>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</si>
  <si>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</si>
  <si>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</si>
  <si>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</si>
  <si>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</si>
  <si>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</si>
  <si>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</si>
  <si>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</si>
  <si>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</si>
  <si>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</si>
  <si>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</si>
  <si>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</si>
  <si>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</si>
  <si>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</si>
  <si>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</si>
  <si>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</si>
  <si>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</si>
  <si>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</si>
  <si>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</si>
  <si>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</si>
  <si>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</si>
  <si>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</si>
  <si>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</si>
  <si>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</si>
  <si>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</si>
  <si>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</si>
  <si>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</si>
  <si>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</si>
  <si>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</si>
  <si>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</si>
  <si>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</si>
  <si>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</si>
  <si>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</si>
  <si>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</si>
  <si>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</si>
  <si>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</si>
  <si>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</si>
  <si>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</si>
  <si>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</si>
  <si>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</si>
  <si>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</si>
  <si>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</si>
  <si>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</si>
  <si>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</si>
  <si>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</si>
  <si>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</si>
  <si>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</si>
  <si>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</si>
  <si>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</si>
  <si>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</si>
  <si>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</si>
  <si>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</si>
  <si>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</si>
  <si>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</si>
  <si>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</si>
  <si>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</si>
  <si>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</si>
  <si>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</si>
  <si>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</si>
  <si>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</si>
  <si>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</si>
  <si>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</si>
  <si>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</si>
  <si>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</si>
  <si>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</si>
  <si>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</si>
  <si>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</si>
  <si>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</si>
  <si>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</si>
  <si>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</si>
  <si>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</si>
  <si>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</si>
  <si>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</si>
  <si>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</si>
  <si>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</si>
  <si>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</si>
  <si>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</si>
  <si>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</si>
  <si>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</si>
  <si>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</si>
  <si>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</si>
  <si>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</si>
  <si>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</si>
  <si>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</si>
  <si>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</si>
  <si>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</si>
  <si>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</si>
  <si>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</si>
  <si>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</si>
  <si>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</si>
  <si>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</si>
  <si>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</si>
  <si>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</si>
  <si>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</si>
  <si>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</si>
  <si>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</si>
  <si>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</si>
  <si>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</si>
  <si>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</si>
  <si>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</si>
  <si>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</si>
  <si>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</si>
  <si>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</si>
  <si>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</si>
  <si>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</si>
  <si>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</si>
  <si>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</si>
  <si>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</si>
  <si>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</si>
  <si>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</si>
  <si>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</si>
  <si>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</si>
  <si>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</si>
  <si>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</si>
  <si>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</si>
  <si>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</si>
  <si>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</si>
  <si>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</si>
  <si>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</si>
  <si>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</si>
  <si>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</si>
  <si>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</si>
  <si>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</si>
  <si>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</si>
  <si>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</si>
  <si>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</si>
  <si>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</si>
  <si>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</si>
  <si>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</si>
  <si>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</si>
  <si>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</si>
  <si>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</si>
  <si>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</si>
  <si>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</si>
  <si>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</si>
  <si>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</si>
  <si>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</si>
  <si>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</si>
  <si>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</si>
  <si>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</si>
  <si>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</si>
  <si>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</si>
  <si>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</si>
  <si>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</si>
  <si>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</si>
  <si>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</si>
  <si>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</si>
  <si>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</si>
  <si>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</si>
  <si>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</si>
  <si>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</si>
  <si>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</si>
  <si>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</si>
  <si>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</si>
  <si>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</si>
  <si>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</si>
  <si>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</si>
  <si>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</si>
  <si>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</si>
  <si>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</si>
  <si>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</si>
  <si>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</si>
  <si>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</si>
  <si>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</si>
  <si>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</si>
  <si>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</si>
  <si>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</si>
  <si>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</si>
  <si>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</si>
  <si>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</si>
  <si>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</si>
  <si>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</si>
  <si>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</si>
  <si>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</si>
  <si>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</si>
  <si>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</si>
  <si>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</si>
  <si>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</si>
  <si>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</si>
  <si>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</si>
  <si>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</si>
  <si>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</si>
  <si>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</si>
  <si>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</si>
  <si>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</si>
  <si>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</si>
  <si>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</si>
  <si>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</si>
  <si>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</si>
  <si>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</si>
  <si>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</si>
  <si>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</si>
  <si>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</si>
  <si>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</si>
  <si>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</si>
  <si>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</si>
  <si>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</si>
  <si>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</si>
  <si>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</si>
  <si>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</si>
  <si>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</si>
  <si>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</si>
  <si>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</si>
  <si>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</si>
  <si>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</si>
  <si>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</si>
  <si>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</si>
  <si>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</si>
  <si>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</si>
  <si>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</si>
  <si>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</si>
  <si>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</si>
  <si>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</si>
  <si>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</si>
  <si>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</si>
  <si>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</si>
  <si>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</si>
  <si>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</si>
  <si>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</si>
  <si>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</si>
  <si>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</si>
  <si>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</si>
  <si>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</si>
  <si>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</si>
  <si>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</si>
  <si>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</si>
  <si>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</si>
  <si>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</si>
  <si>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</si>
  <si>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</si>
  <si>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</si>
  <si>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</si>
  <si>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</si>
  <si>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</si>
  <si>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</si>
  <si>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</si>
  <si>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</si>
  <si>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</si>
  <si>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</si>
  <si>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</si>
  <si>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</si>
  <si>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</si>
  <si>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</si>
  <si>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</si>
  <si>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</si>
  <si>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</si>
  <si>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</si>
  <si>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</si>
  <si>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</si>
  <si>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</si>
  <si>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</si>
  <si>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</si>
  <si>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</si>
  <si>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</si>
  <si>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</si>
  <si>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</si>
  <si>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</si>
  <si>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</si>
  <si>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</si>
  <si>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</si>
  <si>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</si>
  <si>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</si>
  <si>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</si>
  <si>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</si>
  <si>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</si>
  <si>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</si>
  <si>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</si>
  <si>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</si>
  <si>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</si>
  <si>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</si>
  <si>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</si>
  <si>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</si>
  <si>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</si>
  <si>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</si>
  <si>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</si>
  <si>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</si>
  <si>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</si>
  <si>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</si>
  <si>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</si>
  <si>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</si>
  <si>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</si>
  <si>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</si>
  <si>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</si>
  <si>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</si>
  <si>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</si>
  <si>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</si>
  <si>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</si>
  <si>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</si>
  <si>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</si>
  <si>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</si>
  <si>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</si>
  <si>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</si>
  <si>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</si>
  <si>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</si>
  <si>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</si>
  <si>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</si>
  <si>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</si>
  <si>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</si>
  <si>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</si>
  <si>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</si>
  <si>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</si>
  <si>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</si>
  <si>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</si>
  <si>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</si>
  <si>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</si>
  <si>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</si>
  <si>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</si>
  <si>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</si>
  <si>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</si>
  <si>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</si>
  <si>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</si>
  <si>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</si>
  <si>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</si>
  <si>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</si>
  <si>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</si>
  <si>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</si>
  <si>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</si>
  <si>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</si>
  <si>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</si>
  <si>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</si>
  <si>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</si>
  <si>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</si>
  <si>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</si>
  <si>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</si>
  <si>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</si>
  <si>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</si>
  <si>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</si>
  <si>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</si>
  <si>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</si>
  <si>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</si>
  <si>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</si>
  <si>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</si>
  <si>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</si>
  <si>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</si>
  <si>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</si>
  <si>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</si>
  <si>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</si>
  <si>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</si>
  <si>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</si>
  <si>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</si>
  <si>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</si>
  <si>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</si>
  <si>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</si>
  <si>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</si>
  <si>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</si>
  <si>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</si>
  <si>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</si>
  <si>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</si>
  <si>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</si>
  <si>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</si>
  <si>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</si>
  <si>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</si>
  <si>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</si>
  <si>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</si>
  <si>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</si>
  <si>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</si>
  <si>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</si>
  <si>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</si>
  <si>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</si>
  <si>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</si>
  <si>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</si>
  <si>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</si>
  <si>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</si>
  <si>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</si>
  <si>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</si>
  <si>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</si>
  <si>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</si>
  <si>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</si>
  <si>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</si>
  <si>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</si>
  <si>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</si>
  <si>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</si>
  <si>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</si>
  <si>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</si>
  <si>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</si>
  <si>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</si>
  <si>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</si>
  <si>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</si>
  <si>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</si>
  <si>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</si>
  <si>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</si>
  <si>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</si>
  <si>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</si>
  <si>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</si>
  <si>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</si>
  <si>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</si>
  <si>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</si>
  <si>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</si>
  <si>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</si>
  <si>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</si>
  <si>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</si>
  <si>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</si>
  <si>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</si>
  <si>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</si>
  <si>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</si>
  <si>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</si>
  <si>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</si>
  <si>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</si>
  <si>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</si>
  <si>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</si>
  <si>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</si>
  <si>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</si>
  <si>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</si>
  <si>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</si>
  <si>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</si>
  <si>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</si>
  <si>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</si>
  <si>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</si>
  <si>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</si>
  <si>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</si>
  <si>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</si>
  <si>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</si>
  <si>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</si>
  <si>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</si>
  <si>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</si>
  <si>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</si>
  <si>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</si>
  <si>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</si>
  <si>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</si>
  <si>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</si>
  <si>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</si>
  <si>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</si>
  <si>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</si>
  <si>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</si>
  <si>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</si>
  <si>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</si>
  <si>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</si>
  <si>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</si>
  <si>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</si>
  <si>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</si>
  <si>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</si>
  <si>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</si>
  <si>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</si>
  <si>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</si>
  <si>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</si>
  <si>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</si>
  <si>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</si>
  <si>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</si>
  <si>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</si>
  <si>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</si>
  <si>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</si>
  <si>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</si>
  <si>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</si>
  <si>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</si>
  <si>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</si>
  <si>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</si>
  <si>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</si>
  <si>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</si>
  <si>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</si>
  <si>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</si>
  <si>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</si>
  <si>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</si>
  <si>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</si>
  <si>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</si>
  <si>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</si>
  <si>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</si>
  <si>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</si>
  <si>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</si>
  <si>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</si>
  <si>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</si>
  <si>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</si>
  <si>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</si>
  <si>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</si>
  <si>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</si>
  <si>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</si>
  <si>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</si>
  <si>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</si>
  <si>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</si>
  <si>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</si>
  <si>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</si>
  <si>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</si>
  <si>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</si>
  <si>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</si>
  <si>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</si>
  <si>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</si>
  <si>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</si>
  <si>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</si>
  <si>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</si>
  <si>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</si>
  <si>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</si>
  <si>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</si>
  <si>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</si>
  <si>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</si>
  <si>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</si>
  <si>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</si>
  <si>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</si>
  <si>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</si>
  <si>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</si>
  <si>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</si>
  <si>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</si>
  <si>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</si>
  <si>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</si>
  <si>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</si>
  <si>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</si>
  <si>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</si>
  <si>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</si>
  <si>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</si>
  <si>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</si>
  <si>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</si>
  <si>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</si>
  <si>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</si>
  <si>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</si>
  <si>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</si>
  <si>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</si>
  <si>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</si>
  <si>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</si>
  <si>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</si>
  <si>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</si>
  <si>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</si>
  <si>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</si>
  <si>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</si>
  <si>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</si>
  <si>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</si>
  <si>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</si>
  <si>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</si>
  <si>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</si>
  <si>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</si>
  <si>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</si>
  <si>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</si>
  <si>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</si>
  <si>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</si>
  <si>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</si>
  <si>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</si>
  <si>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</si>
  <si>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</si>
  <si>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</si>
  <si>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</si>
  <si>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</si>
  <si>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</si>
  <si>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</si>
  <si>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</si>
  <si>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</si>
  <si>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</si>
  <si>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</si>
  <si>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</si>
  <si>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</si>
  <si>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</si>
  <si>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</si>
  <si>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</si>
  <si>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</si>
  <si>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</si>
  <si>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</si>
  <si>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</si>
  <si>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</si>
  <si>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</si>
  <si>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</si>
  <si>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</si>
  <si>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</si>
  <si>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</si>
  <si>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</si>
  <si>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</si>
  <si>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</si>
  <si>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</si>
  <si>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</si>
  <si>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</si>
  <si>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</si>
  <si>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</si>
  <si>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</si>
  <si>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</si>
  <si>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</si>
  <si>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</si>
  <si>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</si>
  <si>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</si>
  <si>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</si>
  <si>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</si>
  <si>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</si>
  <si>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</si>
  <si>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</si>
  <si>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</si>
  <si>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</si>
  <si>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</si>
  <si>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</si>
  <si>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</si>
  <si>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</si>
  <si>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</si>
  <si>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</si>
  <si>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</si>
  <si>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</si>
  <si>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</si>
  <si>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</si>
  <si>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</si>
  <si>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</si>
  <si>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</si>
  <si>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</si>
  <si>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</si>
  <si>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</si>
  <si>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</si>
  <si>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</si>
  <si>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</si>
  <si>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</si>
  <si>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</si>
  <si>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</si>
  <si>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</si>
  <si>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</si>
  <si>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</si>
  <si>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</si>
  <si>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</si>
  <si>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</si>
  <si>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</si>
  <si>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</si>
  <si>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</si>
  <si>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</si>
  <si>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</si>
  <si>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</si>
  <si>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</si>
  <si>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</si>
  <si>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</si>
  <si>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</si>
  <si>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</si>
  <si>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</si>
  <si>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</si>
  <si>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</si>
  <si>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</si>
  <si>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</si>
  <si>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</si>
  <si>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</si>
  <si>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</si>
  <si>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</si>
  <si>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</si>
  <si>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</si>
  <si>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</si>
  <si>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</si>
  <si>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</si>
  <si>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</si>
  <si>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</si>
  <si>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</si>
  <si>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</si>
  <si>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</si>
  <si>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</si>
  <si>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</si>
  <si>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</si>
  <si>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</si>
  <si>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</si>
  <si>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</si>
  <si>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</si>
  <si>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</si>
  <si>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</si>
  <si>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</si>
  <si>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</si>
  <si>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</si>
  <si>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</si>
  <si>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</si>
  <si>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</si>
  <si>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</si>
  <si>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</si>
  <si>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</si>
  <si>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</si>
  <si>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</si>
  <si>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</si>
  <si>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</si>
  <si>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</si>
  <si>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</si>
  <si>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</si>
  <si>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</si>
  <si>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</si>
  <si>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</si>
  <si>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</si>
  <si>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</si>
  <si>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</si>
  <si>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</si>
  <si>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</si>
  <si>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</si>
  <si>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</si>
  <si>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</si>
  <si>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</si>
  <si>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</si>
  <si>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</si>
  <si>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</si>
  <si>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</si>
  <si>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</si>
  <si>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</si>
  <si>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</si>
  <si>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</si>
  <si>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</si>
  <si>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</si>
  <si>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</si>
  <si>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</si>
  <si>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</si>
  <si>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</si>
  <si>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</si>
  <si>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</si>
  <si>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</si>
  <si>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</si>
  <si>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</si>
  <si>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</si>
  <si>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</si>
  <si>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</si>
  <si>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</si>
  <si>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</si>
  <si>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</si>
  <si>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</si>
  <si>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</si>
  <si>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</si>
  <si>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</si>
  <si>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</si>
  <si>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</si>
  <si>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</si>
  <si>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</si>
  <si>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</si>
  <si>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</si>
  <si>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</si>
  <si>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</si>
  <si>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</si>
  <si>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</si>
  <si>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</si>
  <si>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</si>
  <si>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</si>
  <si>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</si>
  <si>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</si>
  <si>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</si>
  <si>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</si>
  <si>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</si>
  <si>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</si>
  <si>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</si>
  <si>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</si>
  <si>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</si>
  <si>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</si>
  <si>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</si>
  <si>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</si>
  <si>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</si>
  <si>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</si>
  <si>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</si>
  <si>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</si>
  <si>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</si>
  <si>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</si>
  <si>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</si>
  <si>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</si>
  <si>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</si>
  <si>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</si>
  <si>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</si>
  <si>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</si>
  <si>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</si>
  <si>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</si>
  <si>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</si>
  <si>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</si>
  <si>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</si>
  <si>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</si>
  <si>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</si>
  <si>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</si>
  <si>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</si>
  <si>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</si>
  <si>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</si>
  <si>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</si>
  <si>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</si>
  <si>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</si>
  <si>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</si>
  <si>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</si>
  <si>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</si>
  <si>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</si>
  <si>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</si>
  <si>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</si>
  <si>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</si>
  <si>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</si>
  <si>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</si>
  <si>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</si>
  <si>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</si>
  <si>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</si>
  <si>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</si>
  <si>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</si>
  <si>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</si>
  <si>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</si>
  <si>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</si>
  <si>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</si>
  <si>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</si>
  <si>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</si>
  <si>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</si>
  <si>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</si>
  <si>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</si>
  <si>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</si>
  <si>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</si>
  <si>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</si>
  <si>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</si>
  <si>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</si>
  <si>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</si>
  <si>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</si>
  <si>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</si>
  <si>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</si>
  <si>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</si>
  <si>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</si>
  <si>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</si>
  <si>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</si>
  <si>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</si>
  <si>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</si>
  <si>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</si>
  <si>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</si>
  <si>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</si>
  <si>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</si>
  <si>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</si>
  <si>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</si>
  <si>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</si>
  <si>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</si>
  <si>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</si>
  <si>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</si>
  <si>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</si>
  <si>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</si>
  <si>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</si>
  <si>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</si>
  <si>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</si>
  <si>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</si>
  <si>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</si>
  <si>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</si>
  <si>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</si>
  <si>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</si>
  <si>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</si>
  <si>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</si>
  <si>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</si>
  <si>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</si>
  <si>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</si>
  <si>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</si>
  <si>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</si>
  <si>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</si>
  <si>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</si>
  <si>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</si>
  <si>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</si>
  <si>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</si>
  <si>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</si>
  <si>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</si>
  <si>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</si>
  <si>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</si>
  <si>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</si>
  <si>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</si>
  <si>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</si>
  <si>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</si>
  <si>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</si>
  <si>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</si>
  <si>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</si>
  <si>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</si>
  <si>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</si>
  <si>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</si>
  <si>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</si>
  <si>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</si>
  <si>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</si>
  <si>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</si>
  <si>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</si>
  <si>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</si>
  <si>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</si>
  <si>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</si>
  <si>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</si>
  <si>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</si>
  <si>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</si>
  <si>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</si>
  <si>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</si>
  <si>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</si>
  <si>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</si>
  <si>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</si>
  <si>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</si>
  <si>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</si>
  <si>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</si>
  <si>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</si>
  <si>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</si>
  <si>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</si>
  <si>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</si>
  <si>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</si>
  <si>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</si>
  <si>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</si>
  <si>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</si>
  <si>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</si>
  <si>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</si>
  <si>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</si>
  <si>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</si>
  <si>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</si>
  <si>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</si>
  <si>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</si>
  <si>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</si>
  <si>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</si>
  <si>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</si>
  <si>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</si>
  <si>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</si>
  <si>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</si>
  <si>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</si>
  <si>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</si>
  <si>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</si>
  <si>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</si>
  <si>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</si>
  <si>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</si>
  <si>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</si>
  <si>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</si>
  <si>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</si>
  <si>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</si>
  <si>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</si>
  <si>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</si>
  <si>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</si>
  <si>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</si>
  <si>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</si>
  <si>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</si>
  <si>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</si>
  <si>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</si>
  <si>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</si>
  <si>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</si>
  <si>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</si>
  <si>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</si>
  <si>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</si>
  <si>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</si>
  <si>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</si>
  <si>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</si>
  <si>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</si>
  <si>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</si>
  <si>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</si>
  <si>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</si>
  <si>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</si>
  <si>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</si>
  <si>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</si>
  <si>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</si>
  <si>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</si>
  <si>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</si>
  <si>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</si>
  <si>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</si>
  <si>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</si>
  <si>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</si>
  <si>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</si>
  <si>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</si>
  <si>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</si>
  <si>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</si>
  <si>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</si>
  <si>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</si>
  <si>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</si>
  <si>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</si>
  <si>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</si>
  <si>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</si>
  <si>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</si>
  <si>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</si>
  <si>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</si>
  <si>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</si>
  <si>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</si>
  <si>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</si>
  <si>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</si>
  <si>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</si>
  <si>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</si>
  <si>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</si>
  <si>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</si>
  <si>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</si>
  <si>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</si>
  <si>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</si>
  <si>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</si>
  <si>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</si>
  <si>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</si>
  <si>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</si>
  <si>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</si>
  <si>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</si>
  <si>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</si>
  <si>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</si>
  <si>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</si>
  <si>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</si>
  <si>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</si>
  <si>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</si>
  <si>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</si>
  <si>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</si>
  <si>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</si>
  <si>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</si>
  <si>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</si>
  <si>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</si>
  <si>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</si>
  <si>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</si>
  <si>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</si>
  <si>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</si>
  <si>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</si>
  <si>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</si>
  <si>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</si>
  <si>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</si>
  <si>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</si>
  <si>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</si>
  <si>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</si>
  <si>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</si>
  <si>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</si>
  <si>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</si>
  <si>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</si>
  <si>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</si>
  <si>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</si>
  <si>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</si>
  <si>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</si>
  <si>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</si>
  <si>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</si>
  <si>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</si>
  <si>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</si>
  <si>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</si>
  <si>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</si>
  <si>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</si>
  <si>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</si>
  <si>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</si>
  <si>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</si>
  <si>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</si>
  <si>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</si>
  <si>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</si>
  <si>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</si>
  <si>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</si>
  <si>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</si>
  <si>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</si>
  <si>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</si>
  <si>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</si>
  <si>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</si>
  <si>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</si>
  <si>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</si>
  <si>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</si>
  <si>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</si>
  <si>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</si>
  <si>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</si>
  <si>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</si>
  <si>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</si>
  <si>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</si>
  <si>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</si>
  <si>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</si>
  <si>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</si>
  <si>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</si>
  <si>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</si>
  <si>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</si>
  <si>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</si>
  <si>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</si>
  <si>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</si>
  <si>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</si>
  <si>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</si>
  <si>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</si>
  <si>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</si>
  <si>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</si>
  <si>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</si>
  <si>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</si>
  <si>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</si>
  <si>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</si>
  <si>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</si>
  <si>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</si>
  <si>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</si>
  <si>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</si>
  <si>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</si>
  <si>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</si>
  <si>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</si>
  <si>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</si>
  <si>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</si>
  <si>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</si>
  <si>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</si>
  <si>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</si>
  <si>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</si>
  <si>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</si>
  <si>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</si>
  <si>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</si>
  <si>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</si>
  <si>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</si>
  <si>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</si>
  <si>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</si>
  <si>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</si>
  <si>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</si>
  <si>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</si>
  <si>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</si>
  <si>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</si>
  <si>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</si>
  <si>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</si>
  <si>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</si>
  <si>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</si>
  <si>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</si>
  <si>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</si>
  <si>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</si>
  <si>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</si>
  <si>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</si>
  <si>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</si>
  <si>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</si>
  <si>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</si>
  <si>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</si>
  <si>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</si>
  <si>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</si>
  <si>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</si>
  <si>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</si>
  <si>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</si>
  <si>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</si>
  <si>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</si>
  <si>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</si>
  <si>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</si>
  <si>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</si>
  <si>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</si>
  <si>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</si>
  <si>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</si>
  <si>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</si>
  <si>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</si>
  <si>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</si>
  <si>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</si>
  <si>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</si>
  <si>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</si>
  <si>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</si>
  <si>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</si>
  <si>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</si>
  <si>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</si>
  <si>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</si>
  <si>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</si>
  <si>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</si>
  <si>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</si>
  <si>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</si>
  <si>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</si>
  <si>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</si>
  <si>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</si>
  <si>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</si>
  <si>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</si>
  <si>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</si>
  <si>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</si>
  <si>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</si>
  <si>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</si>
  <si>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</si>
  <si>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</si>
  <si>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</si>
  <si>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</si>
  <si>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</si>
  <si>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</si>
  <si>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</si>
  <si>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</si>
  <si>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</si>
  <si>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</si>
  <si>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</si>
  <si>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</si>
  <si>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</si>
  <si>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</si>
  <si>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</si>
  <si>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</si>
  <si>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</si>
  <si>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</si>
  <si>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</si>
  <si>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</si>
  <si>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</si>
  <si>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</si>
  <si>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</si>
  <si>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</si>
  <si>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</si>
  <si>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</si>
  <si>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</si>
  <si>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</si>
  <si>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</si>
  <si>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</si>
  <si>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</si>
  <si>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</si>
  <si>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</si>
  <si>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</si>
  <si>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</si>
  <si>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</si>
  <si>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</si>
  <si>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</si>
  <si>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</si>
  <si>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</si>
  <si>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</si>
  <si>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</si>
  <si>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</si>
  <si>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</si>
  <si>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</si>
  <si>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</si>
  <si>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</si>
  <si>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</si>
  <si>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</si>
  <si>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</si>
  <si>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</si>
  <si>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</si>
  <si>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</si>
  <si>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</si>
  <si>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</si>
  <si>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</si>
  <si>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</si>
  <si>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</si>
  <si>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</si>
  <si>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</si>
  <si>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</si>
  <si>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</si>
  <si>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</si>
  <si>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</si>
  <si>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</si>
  <si>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</si>
  <si>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</si>
  <si>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</si>
  <si>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</si>
  <si>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</si>
  <si>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</si>
  <si>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</si>
  <si>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</si>
  <si>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</si>
  <si>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</si>
  <si>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</si>
  <si>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</si>
  <si>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</si>
  <si>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</si>
  <si>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</si>
  <si>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</si>
  <si>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</si>
  <si>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</si>
  <si>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</si>
  <si>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</si>
  <si>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</si>
  <si>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</si>
  <si>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</si>
  <si>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</si>
  <si>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</si>
  <si>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</si>
  <si>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</si>
  <si>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</si>
  <si>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</si>
  <si>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</si>
  <si>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</si>
  <si>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</si>
  <si>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</si>
  <si>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</si>
  <si>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</si>
  <si>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</si>
  <si>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</si>
  <si>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</si>
  <si>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</si>
  <si>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</si>
  <si>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</si>
  <si>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</si>
  <si>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</si>
  <si>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</si>
  <si>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</si>
  <si>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</si>
  <si>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</si>
  <si>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</si>
  <si>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</si>
  <si>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</si>
  <si>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</si>
  <si>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</si>
  <si>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</si>
  <si>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</si>
  <si>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</si>
  <si>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</si>
  <si>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</si>
  <si>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</si>
  <si>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</si>
  <si>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</si>
  <si>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</si>
  <si>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</si>
  <si>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</si>
  <si>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</si>
  <si>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</si>
  <si>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</si>
  <si>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</si>
  <si>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</si>
  <si>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</si>
  <si>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</si>
  <si>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</si>
  <si>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</si>
  <si>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</si>
  <si>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</si>
  <si>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</si>
  <si>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</si>
  <si>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</si>
  <si>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</si>
  <si>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</si>
  <si>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</si>
  <si>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</si>
  <si>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</si>
  <si>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</si>
  <si>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</si>
  <si>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</si>
  <si>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</si>
  <si>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</si>
  <si>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</si>
  <si>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</si>
  <si>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</si>
  <si>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</si>
  <si>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</si>
  <si>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</si>
  <si>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</si>
  <si>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</si>
  <si>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</si>
  <si>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</si>
  <si>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</si>
  <si>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</si>
  <si>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</si>
  <si>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</si>
  <si>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</si>
  <si>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</si>
  <si>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</si>
  <si>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</si>
  <si>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</si>
  <si>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</si>
  <si>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</si>
  <si>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</si>
  <si>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</si>
  <si>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</si>
  <si>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</si>
  <si>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</si>
  <si>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</si>
  <si>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</si>
  <si>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</si>
  <si>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</si>
  <si>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</si>
  <si>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</si>
  <si>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</si>
  <si>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</si>
  <si>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</si>
  <si>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</si>
  <si>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</si>
  <si>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</si>
  <si>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</si>
  <si>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</si>
  <si>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</si>
  <si>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</si>
  <si>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</si>
  <si>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</si>
  <si>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</si>
  <si>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</si>
  <si>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</si>
  <si>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</si>
  <si>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</si>
  <si>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</si>
  <si>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</si>
  <si>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</si>
  <si>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</si>
  <si>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</si>
  <si>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</si>
  <si>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</si>
  <si>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</si>
  <si>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</si>
  <si>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</si>
  <si>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</si>
  <si>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</si>
  <si>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</si>
  <si>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</si>
  <si>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</si>
  <si>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</si>
  <si>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</si>
  <si>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</si>
  <si>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</si>
  <si>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</si>
  <si>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</si>
  <si>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</si>
  <si>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</si>
  <si>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</si>
  <si>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</si>
  <si>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</si>
  <si>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</si>
  <si>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</si>
  <si>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</si>
  <si>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</si>
  <si>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</si>
  <si>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</si>
  <si>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</si>
  <si>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</si>
  <si>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</si>
  <si>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</si>
  <si>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</si>
  <si>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</si>
  <si>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</si>
  <si>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</si>
  <si>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</si>
  <si>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</si>
  <si>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</si>
  <si>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</si>
  <si>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</si>
  <si>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</si>
  <si>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</si>
  <si>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</si>
  <si>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</si>
  <si>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</si>
  <si>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</si>
  <si>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</si>
  <si>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</si>
  <si>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</si>
  <si>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</si>
  <si>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</si>
  <si>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</si>
  <si>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</si>
  <si>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</si>
  <si>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</si>
  <si>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</si>
  <si>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</si>
  <si>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</si>
  <si>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</si>
  <si>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</si>
  <si>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</si>
  <si>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</si>
  <si>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</si>
  <si>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</si>
  <si>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</si>
  <si>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</si>
  <si>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</si>
  <si>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</si>
  <si>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</si>
  <si>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</si>
  <si>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</si>
  <si>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</si>
  <si>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</si>
  <si>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</si>
  <si>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</si>
  <si>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</si>
  <si>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</si>
  <si>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</si>
  <si>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</si>
  <si>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</si>
  <si>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</si>
  <si>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</si>
  <si>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</si>
  <si>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</si>
  <si>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</si>
  <si>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</si>
  <si>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</si>
  <si>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</si>
  <si>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</si>
  <si>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</si>
  <si>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</si>
  <si>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</si>
  <si>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</si>
  <si>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</si>
  <si>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</si>
  <si>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</si>
  <si>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</si>
  <si>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</si>
  <si>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</si>
  <si>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</si>
  <si>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</si>
  <si>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</si>
  <si>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</si>
  <si>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</si>
  <si>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</si>
  <si>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</si>
  <si>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</si>
  <si>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</si>
  <si>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</si>
  <si>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</si>
  <si>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</si>
  <si>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</si>
  <si>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</si>
  <si>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</si>
  <si>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</si>
  <si>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</si>
  <si>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</si>
  <si>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</si>
  <si>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</si>
  <si>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</si>
  <si>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</si>
  <si>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</si>
  <si>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</si>
  <si>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</si>
  <si>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</si>
  <si>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</si>
  <si>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</si>
  <si>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</si>
  <si>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</si>
  <si>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</si>
  <si>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</si>
  <si>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</si>
  <si>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</si>
  <si>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</si>
  <si>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</si>
  <si>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</si>
  <si>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</si>
  <si>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</si>
  <si>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</si>
  <si>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</si>
  <si>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</si>
  <si>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</si>
  <si>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</si>
  <si>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</si>
  <si>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</si>
  <si>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</si>
  <si>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</si>
  <si>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</si>
  <si>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</si>
  <si>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</si>
  <si>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</si>
  <si>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</si>
  <si>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</si>
  <si>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</si>
  <si>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</si>
  <si>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</si>
  <si>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</si>
  <si>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</si>
  <si>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</si>
  <si>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</si>
  <si>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</si>
  <si>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</si>
  <si>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</si>
  <si>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</si>
  <si>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</si>
  <si>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</si>
  <si>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</si>
  <si>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</si>
  <si>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</si>
  <si>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</si>
  <si>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</si>
  <si>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</si>
  <si>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</si>
  <si>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</si>
  <si>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</si>
  <si>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</si>
  <si>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</si>
  <si>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</si>
  <si>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</si>
  <si>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</si>
  <si>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</si>
  <si>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</si>
  <si>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</si>
  <si>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</si>
  <si>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</si>
  <si>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</si>
  <si>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</si>
  <si>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</si>
  <si>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</si>
  <si>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</si>
  <si>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</si>
  <si>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</si>
  <si>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</si>
  <si>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</si>
  <si>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</si>
  <si>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</si>
  <si>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</si>
  <si>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</si>
  <si>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</si>
  <si>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</si>
  <si>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</si>
  <si>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</si>
  <si>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</si>
  <si>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</si>
  <si>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</si>
  <si>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</si>
  <si>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</si>
  <si>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</si>
  <si>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</si>
  <si>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</si>
  <si>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</si>
  <si>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</si>
  <si>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</si>
  <si>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</si>
  <si>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</si>
  <si>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</si>
  <si>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</si>
  <si>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</si>
  <si>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</si>
  <si>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</si>
  <si>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</si>
  <si>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</si>
  <si>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</si>
  <si>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</si>
  <si>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</si>
  <si>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</si>
  <si>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</si>
  <si>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</si>
  <si>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</si>
  <si>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</si>
  <si>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</si>
  <si>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</si>
  <si>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</si>
  <si>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</si>
  <si>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</si>
  <si>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</si>
  <si>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</si>
  <si>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</si>
  <si>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</si>
  <si>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</si>
  <si>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</si>
  <si>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</si>
  <si>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</si>
  <si>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</si>
  <si>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</si>
  <si>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</si>
  <si>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</si>
  <si>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</si>
  <si>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</si>
  <si>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</si>
  <si>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</si>
  <si>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</si>
  <si>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</si>
  <si>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</si>
  <si>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</si>
  <si>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</si>
  <si>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</si>
  <si>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</si>
  <si>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</si>
  <si>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</si>
  <si>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</si>
  <si>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</si>
  <si>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</si>
  <si>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</si>
  <si>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</si>
  <si>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</si>
  <si>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</si>
  <si>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</si>
  <si>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</si>
  <si>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</si>
  <si>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</si>
  <si>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</si>
  <si>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</si>
  <si>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</si>
  <si>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</si>
  <si>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</si>
  <si>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</si>
  <si>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</si>
  <si>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</si>
  <si>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</si>
  <si>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</si>
  <si>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</si>
  <si>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</si>
  <si>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</si>
  <si>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</si>
  <si>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</si>
  <si>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</si>
  <si>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</si>
  <si>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</si>
  <si>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</si>
  <si>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</si>
  <si>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</si>
  <si>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</si>
  <si>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</si>
  <si>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</si>
  <si>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</si>
  <si>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</si>
  <si>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</si>
  <si>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</si>
  <si>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</si>
  <si>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</si>
  <si>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</si>
  <si>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</si>
  <si>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</si>
  <si>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</si>
  <si>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</si>
  <si>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</si>
  <si>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</si>
  <si>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</si>
  <si>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</si>
  <si>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</si>
  <si>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</si>
  <si>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</si>
  <si>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</si>
  <si>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</si>
  <si>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</si>
  <si>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</si>
  <si>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</si>
  <si>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</si>
  <si>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</si>
  <si>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</si>
  <si>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</si>
  <si>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</si>
  <si>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</si>
  <si>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</si>
  <si>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</si>
  <si>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</si>
  <si>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</si>
  <si>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</si>
  <si>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</si>
  <si>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</si>
  <si>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</si>
  <si>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</si>
  <si>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</si>
  <si>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</si>
  <si>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</si>
  <si>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</si>
  <si>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</si>
  <si>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</si>
  <si>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</si>
  <si>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</si>
  <si>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</si>
  <si>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</si>
  <si>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</si>
  <si>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</si>
  <si>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</si>
  <si>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</si>
  <si>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</si>
  <si>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</si>
  <si>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</si>
  <si>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</si>
  <si>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</si>
  <si>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</si>
  <si>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</si>
  <si>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</si>
  <si>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</si>
  <si>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</si>
  <si>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</si>
  <si>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</si>
  <si>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</si>
  <si>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</si>
  <si>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</si>
  <si>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</si>
  <si>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</si>
  <si>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</si>
  <si>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</si>
  <si>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</si>
  <si>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</si>
  <si>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</si>
  <si>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</si>
  <si>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</si>
  <si>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</si>
  <si>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</si>
  <si>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</si>
  <si>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</si>
  <si>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</si>
  <si>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</si>
  <si>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</si>
  <si>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</si>
  <si>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</si>
  <si>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</si>
  <si>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</si>
  <si>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</si>
  <si>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</si>
  <si>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</si>
  <si>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</si>
  <si>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</si>
  <si>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</si>
  <si>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</si>
  <si>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</si>
  <si>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</si>
  <si>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</si>
  <si>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</si>
  <si>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</si>
  <si>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</si>
  <si>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</si>
  <si>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</si>
  <si>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</si>
  <si>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</si>
  <si>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</si>
  <si>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</si>
  <si>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</si>
  <si>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</si>
  <si>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</si>
  <si>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</si>
  <si>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</si>
  <si>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</si>
  <si>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</si>
  <si>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</si>
  <si>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</si>
  <si>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</si>
  <si>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</si>
  <si>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</si>
  <si>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</si>
  <si>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</si>
  <si>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</si>
  <si>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</si>
  <si>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</si>
  <si>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</si>
  <si>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</si>
  <si>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</si>
  <si>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</si>
  <si>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</si>
  <si>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</si>
  <si>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</si>
  <si>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</si>
  <si>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</si>
  <si>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</si>
  <si>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</si>
  <si>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</si>
  <si>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</si>
  <si>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</si>
  <si>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</si>
  <si>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</si>
  <si>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</si>
  <si>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</si>
  <si>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</si>
  <si>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</si>
  <si>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</si>
  <si>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</si>
  <si>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</si>
  <si>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</si>
  <si>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</si>
  <si>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</si>
  <si>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</si>
  <si>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</si>
  <si>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</si>
  <si>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</si>
  <si>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</si>
  <si>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</si>
  <si>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</si>
  <si>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</si>
  <si>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</si>
  <si>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</si>
  <si>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</si>
  <si>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</si>
  <si>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</si>
  <si>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</si>
  <si>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</si>
  <si>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</si>
  <si>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</si>
  <si>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</si>
  <si>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</si>
  <si>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</si>
  <si>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</si>
  <si>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</si>
  <si>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</si>
  <si>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</si>
  <si>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</si>
  <si>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</si>
  <si>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</si>
  <si>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</si>
  <si>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</si>
  <si>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</si>
  <si>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</si>
  <si>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</si>
  <si>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</si>
  <si>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</si>
  <si>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</si>
  <si>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</si>
  <si>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</si>
  <si>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</si>
  <si>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</si>
  <si>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</si>
  <si>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</si>
  <si>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</si>
  <si>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</si>
  <si>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</si>
  <si>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</si>
  <si>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</si>
  <si>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</si>
  <si>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</si>
  <si>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</si>
  <si>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</si>
  <si>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</si>
  <si>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</si>
  <si>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</si>
  <si>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</si>
  <si>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</si>
  <si>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</si>
  <si>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</si>
  <si>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</si>
  <si>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</si>
  <si>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</si>
  <si>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</si>
  <si>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</si>
  <si>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</si>
  <si>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</si>
  <si>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</si>
  <si>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</si>
  <si>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</si>
  <si>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</si>
  <si>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</si>
  <si>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</si>
  <si>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</si>
  <si>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</si>
  <si>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</si>
  <si>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</si>
  <si>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</si>
  <si>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</si>
  <si>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</si>
  <si>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</si>
  <si>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</si>
  <si>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</si>
  <si>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</si>
  <si>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</si>
  <si>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</si>
  <si>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</si>
  <si>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</si>
  <si>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</si>
  <si>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</si>
  <si>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</si>
  <si>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</si>
  <si>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</si>
  <si>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</si>
  <si>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</si>
  <si>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</si>
  <si>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</si>
  <si>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</si>
  <si>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</si>
  <si>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</si>
  <si>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</si>
  <si>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</si>
  <si>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</si>
  <si>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</si>
  <si>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</si>
  <si>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</si>
  <si>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</si>
  <si>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</si>
  <si>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</si>
  <si>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</si>
  <si>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</si>
  <si>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</si>
  <si>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</si>
  <si>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</si>
  <si>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</si>
  <si>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</si>
  <si>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</si>
  <si>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</si>
  <si>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</si>
  <si>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</si>
  <si>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</si>
  <si>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</si>
  <si>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</si>
  <si>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</si>
  <si>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</si>
  <si>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</si>
  <si>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</si>
  <si>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</si>
  <si>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</si>
  <si>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</si>
  <si>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</si>
  <si>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</si>
  <si>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</si>
  <si>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</si>
  <si>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</si>
  <si>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</si>
  <si>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</si>
  <si>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</si>
  <si>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</si>
  <si>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</si>
  <si>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</si>
  <si>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</si>
  <si>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</si>
  <si>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</si>
  <si>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</si>
  <si>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</si>
  <si>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</si>
  <si>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</si>
  <si>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</si>
  <si>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</si>
  <si>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</si>
  <si>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</si>
  <si>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</si>
  <si>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</si>
  <si>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</si>
  <si>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</si>
  <si>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</si>
  <si>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</si>
  <si>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</si>
  <si>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</si>
  <si>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</si>
  <si>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</si>
  <si>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</si>
  <si>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</si>
  <si>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</si>
  <si>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</si>
  <si>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</si>
  <si>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</si>
  <si>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</si>
  <si>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</si>
  <si>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</si>
  <si>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</si>
  <si>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</si>
  <si>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</si>
  <si>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</si>
  <si>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</si>
  <si>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</si>
  <si>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</si>
  <si>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</si>
  <si>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</si>
  <si>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</si>
  <si>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</si>
  <si>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</si>
  <si>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</si>
  <si>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</si>
  <si>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</si>
  <si>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</si>
  <si>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</si>
  <si>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</si>
  <si>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</si>
  <si>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</si>
  <si>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</si>
  <si>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</si>
  <si>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</si>
  <si>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</si>
  <si>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</si>
  <si>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</si>
  <si>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</si>
  <si>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</si>
  <si>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</si>
  <si>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</si>
  <si>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</si>
  <si>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</si>
  <si>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</si>
  <si>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</si>
  <si>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</si>
  <si>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</si>
  <si>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</si>
  <si>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</si>
  <si>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</si>
  <si>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</si>
  <si>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</si>
  <si>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</si>
  <si>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</si>
  <si>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</si>
  <si>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</si>
  <si>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</si>
  <si>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</si>
  <si>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</si>
  <si>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</si>
  <si>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</si>
  <si>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</si>
  <si>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</si>
  <si>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</si>
  <si>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</si>
  <si>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</si>
  <si>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</si>
  <si>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</si>
  <si>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</si>
  <si>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</si>
  <si>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</si>
  <si>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</si>
  <si>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</si>
  <si>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</si>
  <si>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</si>
  <si>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</si>
  <si>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</si>
  <si>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</si>
  <si>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</si>
  <si>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</si>
  <si>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</si>
  <si>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</si>
  <si>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</si>
  <si>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</si>
  <si>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</si>
  <si>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</si>
  <si>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</si>
  <si>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</si>
  <si>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</si>
  <si>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</si>
  <si>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</si>
  <si>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</si>
  <si>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</si>
  <si>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</si>
  <si>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</si>
  <si>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</si>
  <si>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</si>
  <si>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</si>
  <si>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</si>
  <si>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</si>
  <si>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</si>
  <si>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</si>
  <si>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</si>
  <si>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</si>
  <si>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</si>
  <si>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</si>
  <si>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</si>
  <si>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</si>
  <si>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</si>
  <si>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</si>
  <si>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</si>
  <si>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</si>
  <si>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</si>
  <si>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</si>
  <si>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</si>
  <si>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</si>
  <si>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</si>
  <si>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</si>
  <si>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</si>
  <si>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</si>
  <si>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</si>
  <si>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</si>
  <si>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</si>
  <si>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</si>
  <si>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</si>
  <si>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</si>
  <si>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</si>
  <si>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</si>
  <si>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</si>
  <si>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</si>
  <si>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</si>
  <si>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</si>
  <si>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</si>
  <si>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</si>
  <si>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</si>
  <si>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</si>
  <si>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</si>
  <si>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</si>
  <si>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</si>
  <si>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</si>
  <si>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</si>
  <si>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</si>
  <si>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</si>
  <si>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</si>
  <si>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</si>
  <si>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</si>
  <si>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</si>
  <si>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</si>
  <si>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</si>
  <si>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</si>
  <si>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</si>
  <si>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</si>
  <si>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</si>
  <si>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</si>
  <si>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</si>
  <si>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</si>
  <si>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</si>
  <si>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</si>
  <si>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</si>
  <si>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</si>
  <si>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</si>
  <si>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</si>
  <si>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</si>
  <si>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</si>
  <si>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</si>
  <si>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</si>
  <si>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</si>
  <si>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</si>
  <si>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</si>
  <si>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</si>
  <si>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</si>
  <si>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</si>
  <si>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</si>
  <si>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</si>
  <si>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</si>
  <si>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</si>
  <si>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</si>
  <si>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</si>
  <si>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</si>
  <si>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</si>
  <si>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</si>
  <si>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</si>
  <si>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</si>
  <si>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</si>
  <si>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</si>
  <si>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</si>
  <si>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</si>
  <si>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</si>
  <si>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</si>
  <si>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</si>
  <si>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</si>
  <si>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</si>
  <si>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</si>
  <si>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</si>
  <si>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</si>
  <si>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</si>
  <si>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</si>
  <si>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</si>
  <si>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</si>
  <si>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</si>
  <si>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</si>
  <si>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</si>
  <si>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</si>
  <si>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</si>
  <si>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</si>
  <si>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</si>
  <si>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</si>
  <si>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</si>
  <si>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</si>
  <si>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</si>
  <si>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</si>
  <si>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</si>
  <si>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</si>
  <si>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</si>
  <si>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</si>
  <si>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</si>
  <si>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</si>
  <si>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</si>
  <si>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</si>
  <si>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</si>
  <si>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</si>
  <si>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</si>
  <si>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</si>
  <si>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</si>
  <si>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</si>
  <si>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</si>
  <si>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</si>
  <si>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</si>
  <si>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</si>
  <si>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</si>
  <si>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</si>
  <si>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</si>
  <si>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</si>
  <si>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</si>
  <si>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</si>
  <si>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</si>
  <si>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</si>
  <si>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</si>
  <si>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</si>
  <si>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</si>
  <si>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</si>
  <si>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</si>
  <si>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</si>
  <si>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</si>
  <si>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</si>
  <si>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</si>
  <si>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</si>
  <si>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</si>
  <si>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</si>
  <si>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</si>
  <si>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</si>
  <si>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</si>
  <si>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</si>
  <si>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</si>
  <si>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</si>
  <si>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</si>
  <si>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</si>
  <si>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</si>
  <si>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</si>
  <si>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</si>
  <si>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</si>
  <si>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</si>
  <si>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</si>
  <si>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</si>
  <si>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</si>
  <si>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</si>
  <si>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</si>
  <si>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</si>
  <si>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</si>
  <si>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</si>
  <si>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</si>
  <si>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</si>
  <si>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</si>
  <si>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</si>
  <si>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</si>
  <si>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</si>
  <si>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</si>
  <si>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</si>
  <si>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</si>
  <si>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</si>
  <si>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</si>
  <si>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</si>
  <si>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</si>
  <si>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</si>
  <si>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</si>
  <si>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</si>
  <si>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</si>
  <si>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</si>
  <si>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</si>
  <si>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</si>
  <si>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</si>
  <si>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</si>
  <si>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</si>
  <si>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</si>
  <si>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</si>
  <si>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</si>
  <si>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</si>
  <si>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</si>
  <si>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</si>
  <si>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</si>
  <si>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</si>
  <si>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</si>
  <si>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</si>
  <si>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</si>
  <si>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</si>
  <si>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</si>
  <si>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</si>
  <si>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</si>
  <si>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</si>
  <si>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</si>
  <si>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</si>
  <si>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</si>
  <si>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</si>
  <si>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</si>
  <si>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</si>
  <si>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</si>
  <si>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</si>
  <si>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</si>
  <si>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</si>
  <si>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</si>
  <si>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</si>
  <si>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</si>
  <si>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</si>
  <si>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</si>
  <si>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</si>
  <si>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</si>
  <si>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</si>
  <si>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</si>
  <si>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</si>
  <si>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</si>
  <si>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</si>
  <si>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</si>
  <si>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</si>
  <si>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</si>
  <si>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</si>
  <si>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</si>
  <si>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</si>
  <si>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</si>
  <si>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</si>
  <si>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</si>
  <si>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</si>
  <si>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</si>
  <si>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</si>
  <si>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</si>
  <si>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</si>
  <si>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</si>
  <si>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</si>
  <si>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</si>
  <si>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</si>
  <si>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</si>
  <si>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</si>
  <si>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</si>
  <si>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</si>
  <si>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</si>
  <si>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</si>
  <si>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</si>
  <si>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</si>
  <si>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</si>
  <si>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</si>
  <si>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</si>
  <si>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</si>
  <si>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</si>
  <si>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</si>
  <si>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</si>
  <si>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</si>
  <si>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</si>
  <si>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</si>
  <si>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</si>
  <si>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</si>
  <si>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</si>
  <si>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</si>
  <si>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</si>
  <si>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</si>
  <si>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</si>
  <si>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</si>
  <si>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</si>
  <si>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</si>
  <si>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</si>
  <si>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</si>
  <si>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</si>
  <si>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</si>
  <si>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</si>
  <si>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</si>
  <si>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</si>
  <si>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</si>
  <si>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</si>
  <si>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</si>
  <si>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</si>
  <si>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</si>
  <si>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</si>
  <si>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</si>
  <si>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</si>
  <si>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</si>
  <si>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</si>
  <si>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</si>
  <si>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</si>
  <si>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</si>
  <si>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</si>
  <si>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</si>
  <si>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</si>
  <si>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</si>
  <si>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</si>
  <si>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</si>
  <si>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</si>
  <si>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</si>
  <si>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</si>
  <si>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</si>
  <si>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</si>
  <si>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</si>
  <si>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</si>
  <si>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</si>
  <si>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</si>
  <si>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</si>
  <si>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</si>
  <si>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</si>
  <si>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</si>
  <si>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</si>
  <si>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</si>
  <si>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</si>
  <si>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</si>
  <si>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</si>
  <si>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</si>
  <si>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</si>
  <si>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</si>
  <si>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</si>
  <si>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</si>
  <si>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</si>
  <si>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</si>
  <si>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</si>
  <si>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</si>
  <si>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</si>
  <si>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</si>
  <si>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</si>
  <si>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</si>
  <si>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</si>
  <si>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</si>
  <si>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</si>
  <si>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</si>
  <si>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</si>
  <si>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</si>
  <si>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</si>
  <si>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</si>
  <si>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</si>
  <si>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</si>
  <si>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</si>
  <si>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</si>
  <si>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</si>
  <si>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</si>
  <si>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</si>
  <si>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</si>
  <si>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</si>
  <si>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</si>
  <si>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</si>
  <si>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</si>
  <si>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</si>
  <si>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</si>
  <si>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</si>
  <si>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</si>
  <si>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</si>
  <si>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</si>
  <si>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</si>
  <si>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</si>
  <si>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</si>
  <si>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</si>
  <si>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</si>
  <si>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</si>
  <si>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</si>
  <si>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</si>
  <si>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</si>
  <si>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</si>
  <si>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</si>
  <si>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</si>
  <si>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</si>
  <si>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</si>
  <si>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</si>
  <si>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</si>
  <si>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</si>
  <si>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</si>
  <si>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</si>
  <si>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</si>
  <si>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</si>
  <si>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</si>
  <si>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</si>
  <si>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</si>
  <si>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</si>
  <si>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</si>
  <si>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</si>
  <si>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</si>
  <si>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</si>
  <si>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</si>
  <si>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</si>
  <si>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</si>
  <si>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</si>
  <si>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</si>
  <si>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</si>
  <si>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</si>
  <si>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</si>
  <si>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</si>
  <si>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</si>
  <si>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</si>
  <si>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</si>
  <si>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</si>
  <si>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</si>
  <si>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</si>
  <si>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</si>
  <si>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</si>
  <si>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</si>
  <si>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</si>
  <si>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</si>
  <si>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</si>
  <si>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</si>
  <si>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</si>
  <si>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</si>
  <si>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</si>
  <si>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</si>
  <si>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</si>
  <si>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</si>
  <si>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</si>
  <si>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</si>
  <si>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</si>
  <si>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</si>
  <si>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</si>
  <si>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</si>
  <si>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</si>
  <si>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</si>
  <si>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</si>
  <si>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</si>
  <si>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</si>
  <si>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</si>
  <si>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</si>
  <si>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</si>
  <si>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</si>
  <si>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</si>
  <si>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</si>
  <si>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</si>
  <si>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</si>
  <si>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</si>
  <si>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</si>
  <si>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</si>
  <si>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</si>
  <si>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</si>
  <si>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</si>
  <si>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</si>
  <si>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</si>
  <si>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</si>
  <si>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</si>
  <si>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</si>
  <si>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</si>
  <si>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</si>
  <si>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</si>
  <si>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</si>
  <si>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</si>
  <si>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</si>
  <si>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</si>
  <si>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</si>
  <si>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</si>
  <si>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</si>
  <si>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</si>
  <si>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</si>
  <si>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</si>
  <si>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</si>
  <si>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</si>
  <si>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</si>
  <si>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</si>
  <si>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</si>
  <si>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</si>
  <si>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</si>
  <si>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</si>
  <si>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</si>
  <si>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</si>
  <si>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</si>
  <si>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</si>
  <si>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</si>
  <si>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</si>
  <si>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</si>
  <si>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</si>
  <si>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</si>
  <si>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</si>
  <si>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</si>
  <si>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</si>
  <si>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</si>
  <si>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</si>
  <si>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</si>
  <si>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</si>
  <si>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</si>
  <si>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</si>
  <si>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</si>
  <si>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</si>
  <si>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</si>
  <si>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</si>
  <si>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</si>
  <si>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</si>
  <si>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</si>
  <si>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</si>
  <si>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</si>
  <si>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</si>
  <si>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</si>
  <si>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</si>
  <si>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</si>
  <si>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</si>
  <si>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</si>
  <si>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</si>
  <si>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</si>
  <si>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</si>
  <si>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</si>
  <si>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</si>
  <si>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</si>
  <si>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</si>
  <si>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</si>
  <si>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</si>
  <si>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</si>
  <si>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</si>
  <si>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</si>
  <si>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</si>
  <si>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</si>
  <si>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</si>
  <si>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</si>
  <si>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</si>
  <si>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</si>
  <si>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</si>
  <si>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</si>
  <si>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</si>
  <si>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</si>
  <si>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</si>
  <si>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</si>
  <si>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</si>
  <si>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</si>
  <si>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</si>
  <si>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</si>
  <si>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</si>
  <si>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</si>
  <si>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</si>
  <si>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</si>
  <si>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</si>
  <si>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</si>
  <si>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</si>
  <si>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</si>
  <si>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</si>
  <si>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</si>
  <si>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</si>
  <si>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</si>
  <si>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</si>
  <si>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</si>
  <si>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</si>
  <si>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</si>
  <si>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</si>
  <si>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</si>
  <si>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</si>
  <si>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</si>
  <si>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</si>
  <si>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</si>
  <si>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</si>
  <si>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</si>
  <si>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</si>
  <si>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</si>
  <si>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</si>
  <si>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</si>
  <si>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</si>
  <si>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</si>
  <si>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</si>
  <si>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</si>
  <si>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</si>
  <si>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</si>
  <si>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</si>
  <si>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</si>
  <si>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</si>
  <si>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</si>
  <si>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</si>
  <si>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</si>
  <si>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</si>
  <si>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</si>
  <si>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</si>
  <si>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</si>
  <si>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</si>
  <si>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</si>
  <si>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</si>
  <si>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</si>
  <si>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</si>
  <si>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</si>
  <si>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</si>
  <si>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</si>
  <si>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</si>
  <si>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</si>
  <si>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</si>
  <si>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</si>
  <si>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</si>
  <si>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</si>
  <si>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</si>
  <si>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</si>
  <si>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</si>
  <si>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</si>
  <si>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</si>
  <si>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</si>
  <si>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</si>
  <si>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</si>
  <si>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</si>
  <si>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</si>
  <si>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</si>
  <si>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</si>
  <si>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</si>
  <si>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</si>
  <si>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</si>
  <si>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</si>
  <si>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</si>
  <si>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</si>
  <si>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</si>
  <si>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</si>
  <si>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</si>
  <si>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</si>
  <si>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</si>
  <si>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</si>
  <si>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</si>
  <si>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</si>
  <si>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</si>
  <si>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</si>
  <si>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</si>
  <si>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</si>
  <si>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</si>
  <si>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</si>
  <si>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</si>
  <si>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</si>
  <si>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</si>
  <si>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</si>
  <si>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</si>
  <si>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</si>
  <si>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</si>
  <si>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</si>
  <si>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</si>
  <si>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</si>
  <si>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</si>
  <si>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</si>
  <si>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</si>
  <si>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</si>
  <si>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</si>
  <si>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</si>
  <si>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</si>
  <si>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</si>
  <si>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</si>
  <si>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</si>
  <si>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</si>
  <si>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</si>
  <si>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</si>
  <si>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</si>
  <si>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</si>
  <si>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</si>
  <si>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</si>
  <si>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</si>
  <si>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</si>
  <si>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</si>
  <si>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</si>
  <si>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</si>
  <si>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</si>
  <si>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</si>
  <si>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</si>
  <si>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</si>
  <si>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</si>
  <si>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</si>
  <si>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</si>
  <si>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</si>
  <si>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</si>
  <si>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</si>
  <si>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</si>
  <si>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</si>
  <si>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</si>
  <si>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</si>
  <si>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</si>
  <si>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</si>
  <si>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</si>
  <si>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</si>
  <si>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</si>
  <si>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</si>
  <si>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</si>
  <si>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</si>
  <si>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</si>
  <si>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</si>
  <si>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</si>
  <si>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</si>
  <si>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</si>
  <si>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</si>
  <si>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</si>
  <si>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</si>
  <si>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</si>
  <si>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</si>
  <si>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</si>
  <si>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</si>
  <si>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</si>
  <si>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</si>
  <si>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</si>
  <si>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</si>
  <si>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</si>
  <si>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</si>
  <si>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</si>
  <si>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</si>
  <si>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</si>
  <si>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</si>
  <si>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</si>
  <si>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</si>
  <si>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</si>
  <si>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</si>
  <si>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</si>
  <si>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</si>
  <si>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</si>
  <si>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</si>
  <si>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</si>
  <si>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</si>
  <si>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</si>
  <si>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</si>
  <si>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</si>
  <si>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</si>
  <si>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</si>
  <si>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</si>
  <si>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</si>
  <si>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</si>
  <si>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</si>
  <si>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</si>
  <si>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</si>
  <si>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</si>
  <si>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</si>
  <si>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</si>
  <si>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</si>
  <si>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</si>
  <si>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</si>
  <si>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</si>
  <si>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</si>
  <si>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</si>
  <si>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</si>
  <si>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</si>
  <si>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</si>
  <si>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</si>
  <si>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</si>
  <si>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</si>
  <si>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</si>
  <si>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</si>
  <si>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</si>
  <si>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</si>
  <si>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</si>
  <si>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</si>
  <si>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</si>
  <si>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</si>
  <si>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</si>
  <si>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</si>
  <si>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</si>
  <si>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</si>
  <si>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</si>
  <si>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</si>
  <si>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</si>
  <si>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</si>
  <si>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</si>
  <si>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</si>
  <si>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</si>
  <si>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</si>
  <si>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</si>
  <si>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</si>
  <si>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</si>
  <si>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</si>
  <si>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</si>
  <si>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</si>
  <si>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</si>
  <si>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</si>
  <si>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</si>
  <si>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</si>
  <si>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</si>
  <si>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</si>
  <si>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</si>
  <si>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</si>
  <si>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</si>
  <si>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</si>
  <si>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</si>
  <si>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</si>
  <si>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</si>
  <si>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</si>
  <si>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</si>
  <si>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</si>
  <si>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</si>
  <si>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</si>
  <si>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</si>
  <si>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</si>
  <si>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</si>
  <si>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</si>
  <si>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</si>
  <si>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</si>
  <si>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</si>
  <si>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</si>
  <si>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</si>
  <si>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</si>
  <si>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</si>
  <si>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</si>
  <si>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</si>
  <si>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</si>
  <si>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</si>
  <si>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</si>
  <si>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</si>
  <si>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</si>
  <si>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</si>
  <si>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</si>
  <si>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</si>
  <si>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</si>
  <si>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</si>
  <si>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</si>
  <si>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</si>
  <si>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</si>
  <si>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</si>
  <si>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</si>
  <si>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</si>
  <si>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</si>
  <si>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</si>
  <si>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</si>
  <si>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</si>
  <si>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</si>
  <si>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</si>
  <si>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</si>
  <si>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</si>
  <si>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</si>
  <si>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</si>
  <si>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</si>
  <si>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</si>
  <si>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</si>
  <si>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</si>
  <si>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</si>
  <si>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</si>
  <si>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</si>
  <si>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</si>
  <si>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</si>
  <si>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</si>
  <si>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</si>
  <si>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</si>
  <si>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</si>
  <si>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</si>
  <si>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</si>
  <si>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</si>
  <si>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</si>
  <si>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</si>
  <si>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</si>
  <si>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</si>
  <si>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</si>
  <si>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</si>
  <si>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</si>
  <si>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</si>
  <si>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</si>
  <si>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</si>
  <si>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</si>
  <si>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</si>
  <si>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</si>
  <si>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</si>
  <si>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</si>
  <si>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</si>
  <si>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</si>
  <si>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</si>
  <si>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</si>
  <si>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</si>
  <si>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</si>
  <si>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</si>
  <si>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</si>
  <si>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</si>
  <si>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</si>
  <si>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</si>
  <si>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</si>
  <si>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</si>
  <si>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</si>
  <si>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</si>
  <si>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</si>
  <si>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</si>
  <si>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</si>
  <si>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</si>
  <si>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</si>
  <si>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</si>
  <si>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</si>
  <si>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</si>
  <si>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</si>
  <si>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</si>
  <si>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</si>
  <si>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</si>
  <si>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</si>
  <si>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</si>
  <si>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</si>
  <si>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</si>
  <si>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</si>
  <si>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</si>
  <si>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</si>
  <si>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</si>
  <si>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</si>
  <si>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</si>
  <si>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</si>
  <si>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</si>
  <si>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</si>
  <si>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</si>
  <si>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</si>
  <si>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</si>
  <si>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</si>
  <si>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</si>
  <si>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</si>
  <si>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</si>
  <si>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</si>
  <si>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</si>
  <si>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</si>
  <si>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</si>
  <si>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</si>
  <si>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</si>
  <si>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</si>
  <si>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</si>
  <si>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</si>
  <si>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</si>
  <si>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</si>
  <si>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</si>
  <si>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</si>
  <si>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</si>
  <si>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</si>
  <si>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</si>
  <si>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</si>
  <si>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</si>
  <si>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</si>
  <si>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</si>
  <si>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</si>
  <si>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</si>
  <si>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</si>
  <si>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</si>
  <si>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</si>
  <si>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</si>
  <si>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</si>
  <si>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</si>
  <si>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</si>
  <si>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</si>
  <si>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</si>
  <si>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</si>
  <si>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</si>
  <si>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</si>
  <si>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</si>
  <si>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</si>
  <si>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</si>
  <si>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</si>
  <si>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</si>
  <si>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</si>
  <si>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</si>
  <si>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</si>
  <si>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</si>
  <si>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</si>
  <si>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</si>
  <si>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</si>
  <si>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</si>
  <si>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</si>
  <si>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</si>
  <si>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</si>
  <si>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</si>
  <si>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</si>
  <si>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</si>
  <si>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</si>
  <si>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</si>
  <si>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</si>
  <si>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</si>
  <si>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</si>
  <si>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</si>
  <si>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</si>
  <si>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</si>
  <si>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</si>
  <si>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</si>
  <si>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</si>
  <si>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</si>
  <si>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</si>
  <si>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</si>
  <si>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</si>
  <si>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</si>
  <si>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</si>
  <si>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</si>
  <si>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</si>
  <si>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</si>
  <si>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</si>
  <si>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</si>
  <si>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</si>
  <si>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</si>
  <si>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</si>
  <si>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</si>
  <si>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</si>
  <si>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</si>
  <si>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</si>
  <si>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</si>
  <si>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</si>
  <si>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</si>
  <si>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</si>
  <si>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</si>
  <si>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</si>
  <si>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</si>
  <si>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</si>
  <si>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</si>
  <si>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</si>
  <si>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</si>
  <si>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</si>
  <si>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</si>
  <si>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</si>
  <si>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</si>
  <si>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</si>
  <si>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</si>
  <si>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</si>
  <si>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</si>
  <si>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</si>
  <si>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</si>
  <si>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</si>
  <si>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</si>
  <si>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</si>
  <si>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</si>
  <si>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</si>
  <si>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</si>
  <si>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</si>
  <si>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</si>
  <si>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</si>
  <si>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</si>
  <si>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</si>
  <si>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</si>
  <si>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</si>
  <si>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</si>
  <si>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</si>
  <si>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</si>
  <si>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</si>
  <si>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</si>
  <si>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</si>
  <si>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</si>
  <si>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</si>
  <si>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</si>
  <si>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</si>
  <si>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</si>
  <si>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</si>
  <si>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</si>
  <si>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</si>
  <si>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</si>
  <si>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</si>
  <si>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</si>
  <si>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</si>
  <si>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</si>
  <si>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</si>
  <si>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</si>
  <si>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</si>
  <si>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</si>
  <si>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</si>
  <si>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</si>
  <si>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</si>
  <si>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</si>
  <si>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</si>
  <si>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</si>
  <si>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</si>
  <si>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</si>
  <si>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</si>
  <si>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</si>
  <si>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</si>
  <si>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</si>
  <si>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</si>
  <si>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</si>
  <si>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</si>
  <si>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</si>
  <si>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</si>
  <si>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</si>
  <si>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</si>
  <si>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</si>
  <si>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</si>
  <si>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</si>
  <si>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</si>
  <si>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</si>
  <si>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</si>
  <si>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</si>
  <si>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</si>
  <si>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</si>
  <si>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</si>
  <si>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</si>
  <si>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</si>
  <si>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</si>
  <si>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</si>
  <si>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</si>
  <si>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</si>
  <si>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</si>
  <si>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</si>
  <si>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</si>
  <si>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</si>
  <si>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</si>
  <si>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</si>
  <si>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</si>
  <si>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</si>
  <si>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</si>
  <si>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</si>
  <si>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</si>
  <si>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</si>
  <si>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</si>
  <si>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</si>
  <si>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</si>
  <si>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</si>
  <si>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</si>
  <si>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</si>
  <si>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</si>
  <si>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</si>
  <si>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</si>
  <si>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</si>
  <si>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</si>
  <si>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</si>
  <si>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</si>
  <si>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</si>
  <si>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</si>
  <si>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</si>
  <si>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</si>
  <si>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</si>
  <si>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</si>
  <si>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</si>
  <si>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</si>
  <si>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</si>
  <si>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</si>
  <si>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</si>
  <si>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</si>
  <si>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</si>
  <si>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</si>
  <si>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</si>
  <si>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</si>
  <si>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</si>
  <si>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</si>
  <si>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</si>
  <si>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</si>
  <si>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</si>
  <si>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</si>
  <si>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</si>
  <si>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</si>
  <si>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</si>
  <si>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</si>
  <si>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</si>
  <si>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</si>
  <si>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</si>
  <si>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</si>
  <si>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</si>
  <si>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</si>
  <si>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</si>
  <si>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</si>
  <si>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</si>
  <si>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</si>
  <si>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</si>
  <si>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</si>
  <si>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</si>
  <si>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</si>
  <si>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</si>
  <si>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</si>
  <si>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</si>
  <si>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</si>
  <si>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</si>
  <si>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</si>
  <si>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</si>
  <si>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</si>
  <si>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</si>
  <si>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</si>
  <si>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</si>
  <si>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</si>
  <si>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</si>
  <si>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</si>
  <si>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</si>
  <si>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</si>
  <si>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</si>
  <si>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</si>
  <si>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</si>
  <si>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</si>
  <si>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</si>
  <si>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</si>
  <si>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</si>
  <si>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</si>
  <si>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</si>
  <si>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</si>
  <si>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</si>
  <si>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</si>
  <si>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</si>
  <si>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</si>
  <si>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</si>
  <si>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</si>
  <si>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</si>
  <si>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</si>
  <si>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</si>
  <si>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</si>
  <si>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</si>
  <si>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</si>
  <si>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</si>
  <si>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</si>
  <si>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</si>
  <si>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</si>
  <si>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</si>
  <si>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</si>
  <si>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</si>
  <si>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</si>
  <si>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</si>
  <si>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</si>
  <si>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</si>
  <si>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</si>
  <si>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</si>
  <si>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</si>
  <si>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</si>
  <si>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</si>
  <si>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</si>
  <si>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</si>
  <si>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</si>
  <si>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</si>
  <si>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</si>
  <si>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</si>
  <si>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</si>
  <si>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</si>
  <si>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</si>
  <si>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</si>
  <si>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</si>
  <si>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</si>
  <si>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</si>
  <si>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</si>
  <si>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</si>
  <si>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</si>
  <si>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</si>
  <si>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</si>
  <si>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</si>
  <si>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</si>
  <si>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</si>
  <si>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</si>
  <si>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</si>
  <si>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</si>
  <si>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</si>
  <si>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</si>
  <si>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</si>
  <si>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</si>
  <si>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</si>
  <si>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</si>
  <si>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</si>
  <si>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</si>
  <si>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</si>
  <si>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</si>
  <si>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</si>
  <si>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</si>
  <si>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</si>
  <si>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</si>
  <si>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</si>
  <si>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</si>
  <si>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</si>
  <si>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</si>
  <si>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</si>
  <si>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</si>
  <si>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</si>
  <si>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</si>
  <si>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</si>
  <si>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</si>
  <si>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</si>
  <si>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</si>
  <si>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</si>
  <si>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</si>
  <si>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</si>
  <si>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</si>
  <si>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</si>
  <si>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</si>
  <si>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</si>
  <si>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</si>
  <si>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</si>
  <si>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</si>
  <si>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</si>
  <si>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</si>
  <si>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</si>
  <si>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</si>
  <si>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</si>
  <si>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</si>
  <si>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</si>
  <si>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</si>
  <si>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</si>
  <si>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</si>
  <si>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</si>
  <si>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</si>
  <si>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</si>
  <si>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</si>
  <si>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</si>
  <si>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</si>
  <si>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</si>
  <si>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</si>
  <si>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</si>
  <si>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</si>
  <si>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</si>
  <si>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</si>
  <si>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</si>
  <si>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</si>
  <si>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</si>
  <si>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</si>
  <si>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</si>
  <si>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</si>
  <si>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</si>
  <si>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</si>
  <si>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</si>
  <si>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</si>
  <si>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</si>
  <si>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</si>
  <si>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</si>
  <si>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</si>
  <si>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</si>
  <si>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</si>
  <si>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</si>
  <si>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</si>
  <si>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</si>
  <si>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</si>
  <si>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</si>
  <si>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</si>
  <si>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</si>
  <si>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</si>
  <si>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</si>
  <si>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</si>
  <si>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</si>
  <si>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</si>
  <si>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</si>
  <si>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</si>
  <si>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</si>
  <si>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</si>
  <si>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</si>
  <si>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</si>
  <si>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</si>
  <si>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</si>
  <si>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</si>
  <si>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</si>
  <si>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</si>
  <si>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</si>
  <si>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</si>
  <si>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</si>
  <si>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</si>
  <si>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</si>
  <si>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</si>
  <si>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</si>
  <si>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</si>
  <si>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</si>
  <si>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</si>
  <si>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</si>
  <si>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</si>
  <si>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</si>
  <si>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</si>
  <si>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</si>
  <si>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</si>
  <si>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</si>
  <si>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</si>
  <si>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</si>
  <si>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</si>
  <si>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</si>
  <si>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</si>
  <si>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</si>
  <si>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</si>
  <si>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</si>
  <si>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</si>
  <si>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</si>
  <si>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</si>
  <si>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</si>
  <si>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</si>
  <si>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</si>
  <si>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</si>
  <si>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</si>
  <si>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</si>
  <si>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</si>
  <si>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</si>
  <si>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</si>
  <si>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</si>
  <si>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</si>
  <si>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</si>
  <si>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</si>
  <si>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</si>
  <si>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</si>
  <si>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</si>
  <si>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</si>
  <si>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</si>
  <si>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</si>
  <si>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</si>
  <si>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</si>
  <si>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</si>
  <si>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</si>
  <si>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</si>
  <si>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</si>
  <si>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</si>
  <si>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</si>
  <si>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</si>
  <si>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</si>
  <si>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</si>
  <si>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</si>
  <si>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</si>
  <si>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</si>
  <si>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</si>
  <si>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</si>
  <si>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</si>
  <si>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</si>
  <si>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</si>
  <si>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</si>
  <si>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</si>
  <si>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</si>
  <si>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</si>
  <si>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</si>
  <si>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</si>
  <si>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</si>
  <si>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</si>
  <si>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</si>
  <si>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</si>
  <si>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</si>
  <si>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</si>
  <si>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</si>
  <si>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</si>
  <si>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</si>
  <si>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</si>
  <si>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</si>
  <si>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</si>
  <si>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</si>
  <si>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</si>
  <si>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</si>
  <si>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</si>
  <si>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</si>
  <si>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</si>
  <si>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</si>
  <si>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</si>
  <si>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</si>
  <si>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</si>
  <si>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</si>
  <si>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</si>
  <si>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</si>
  <si>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</si>
  <si>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</si>
  <si>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</si>
  <si>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</si>
  <si>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</si>
  <si>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</si>
  <si>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</si>
  <si>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</si>
  <si>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</si>
  <si>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</si>
  <si>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</si>
  <si>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</si>
  <si>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</si>
  <si>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</si>
  <si>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</si>
  <si>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</si>
  <si>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</si>
  <si>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</si>
  <si>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</si>
  <si>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</si>
  <si>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</si>
  <si>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</si>
  <si>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</si>
  <si>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</si>
  <si>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</si>
  <si>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</si>
  <si>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</si>
  <si>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</si>
  <si>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</si>
  <si>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</si>
  <si>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</si>
  <si>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</si>
  <si>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</si>
  <si>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</si>
  <si>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</si>
  <si>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</si>
  <si>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</si>
  <si>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</si>
  <si>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</si>
  <si>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</si>
  <si>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</si>
  <si>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</si>
  <si>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</si>
  <si>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</si>
  <si>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</si>
  <si>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</si>
  <si>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</si>
  <si>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</si>
  <si>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</si>
  <si>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</si>
  <si>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</si>
  <si>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</si>
  <si>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</si>
  <si>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</si>
  <si>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</si>
  <si>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</si>
  <si>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</si>
  <si>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</si>
  <si>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</si>
  <si>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</si>
  <si>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</si>
  <si>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</si>
  <si>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</si>
  <si>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</si>
  <si>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</si>
  <si>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</si>
  <si>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</si>
  <si>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</si>
  <si>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</si>
  <si>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</si>
  <si>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</si>
  <si>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</si>
  <si>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</si>
  <si>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</si>
  <si>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</si>
  <si>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</si>
  <si>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</si>
  <si>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</si>
  <si>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</si>
  <si>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</si>
  <si>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</si>
  <si>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</si>
  <si>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</si>
  <si>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</si>
  <si>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</si>
  <si>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</si>
  <si>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</si>
  <si>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</si>
  <si>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</si>
  <si>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</si>
  <si>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</si>
  <si>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</si>
  <si>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</si>
  <si>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</si>
  <si>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</si>
  <si>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</si>
  <si>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</si>
  <si>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</si>
  <si>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</si>
  <si>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</si>
  <si>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</si>
  <si>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</si>
  <si>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</si>
  <si>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</si>
  <si>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</si>
  <si>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</si>
  <si>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</si>
  <si>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</si>
  <si>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</si>
  <si>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</si>
  <si>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</si>
  <si>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</si>
  <si>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</si>
  <si>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</si>
  <si>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</si>
  <si>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</si>
  <si>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</si>
  <si>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</si>
  <si>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</si>
  <si>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</si>
  <si>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</si>
  <si>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</si>
  <si>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</si>
  <si>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</si>
  <si>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</si>
  <si>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</si>
  <si>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</si>
  <si>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</si>
  <si>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</si>
  <si>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</si>
  <si>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</si>
  <si>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</si>
  <si>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</si>
  <si>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</si>
  <si>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</si>
  <si>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</si>
  <si>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</si>
  <si>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</si>
  <si>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</si>
  <si>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</si>
  <si>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</si>
  <si>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</si>
  <si>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</si>
  <si>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</si>
  <si>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</si>
  <si>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</si>
  <si>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</si>
  <si>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</si>
  <si>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</si>
  <si>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</si>
  <si>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</si>
  <si>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</si>
  <si>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</si>
  <si>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</si>
  <si>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</si>
  <si>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</si>
  <si>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</si>
  <si>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</si>
  <si>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</si>
  <si>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</si>
  <si>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</si>
  <si>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</si>
  <si>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</si>
  <si>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</si>
  <si>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</si>
  <si>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</si>
  <si>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</si>
  <si>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</si>
  <si>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</si>
  <si>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</si>
  <si>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</si>
  <si>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</si>
  <si>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</si>
  <si>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</si>
  <si>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</si>
  <si>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</si>
  <si>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</si>
  <si>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</si>
  <si>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</si>
  <si>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</si>
  <si>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</si>
  <si>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</si>
  <si>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</si>
  <si>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</si>
  <si>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</si>
  <si>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</si>
  <si>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</si>
  <si>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</si>
  <si>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</si>
  <si>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</si>
  <si>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</si>
  <si>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</si>
  <si>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</si>
  <si>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</si>
  <si>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</si>
  <si>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</si>
  <si>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</si>
  <si>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</si>
  <si>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</si>
  <si>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</si>
  <si>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</si>
  <si>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</si>
  <si>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</si>
  <si>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</si>
  <si>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</si>
  <si>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</si>
  <si>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</si>
  <si>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</si>
  <si>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</si>
  <si>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</si>
  <si>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</si>
  <si>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</si>
  <si>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</si>
  <si>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</si>
  <si>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</si>
  <si>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</si>
  <si>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</si>
  <si>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</si>
  <si>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</si>
  <si>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</si>
  <si>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</si>
  <si>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</si>
  <si>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</si>
  <si>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</si>
  <si>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</si>
  <si>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</si>
  <si>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</si>
  <si>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</si>
  <si>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</si>
  <si>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</si>
  <si>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</si>
  <si>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</si>
  <si>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</si>
  <si>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</si>
  <si>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</si>
  <si>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</si>
  <si>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</si>
  <si>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</si>
  <si>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</si>
  <si>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</si>
  <si>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</si>
  <si>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</si>
  <si>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</si>
  <si>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</si>
  <si>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</si>
  <si>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</si>
  <si>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</si>
  <si>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</si>
  <si>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</si>
  <si>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</si>
  <si>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</si>
  <si>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</si>
  <si>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</si>
  <si>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</si>
  <si>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</si>
  <si>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</si>
  <si>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</si>
  <si>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</si>
  <si>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</si>
  <si>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</si>
  <si>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</si>
  <si>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</si>
  <si>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</si>
  <si>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</si>
  <si>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</si>
  <si>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</si>
  <si>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</si>
  <si>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</si>
  <si>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</si>
  <si>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</si>
  <si>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</si>
  <si>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</si>
  <si>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</si>
  <si>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</si>
  <si>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</si>
  <si>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</si>
  <si>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</si>
  <si>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</si>
  <si>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</si>
  <si>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</si>
  <si>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</si>
  <si>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</si>
  <si>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</si>
  <si>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</si>
  <si>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</si>
  <si>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</si>
  <si>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</si>
  <si>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</si>
  <si>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</si>
  <si>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</si>
  <si>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</si>
  <si>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</si>
  <si>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</si>
  <si>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</si>
  <si>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</si>
  <si>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</si>
  <si>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</si>
  <si>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</si>
  <si>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</si>
  <si>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</si>
  <si>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</si>
  <si>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</si>
  <si>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</si>
  <si>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</si>
  <si>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</si>
  <si>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</si>
  <si>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</si>
  <si>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</si>
  <si>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</si>
  <si>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</si>
  <si>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</si>
  <si>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</si>
  <si>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</si>
  <si>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</si>
  <si>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</si>
  <si>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</si>
  <si>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</si>
  <si>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</si>
  <si>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</si>
  <si>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</si>
  <si>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</si>
  <si>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</si>
  <si>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</si>
  <si>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</si>
  <si>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</si>
  <si>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</si>
  <si>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</si>
  <si>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</si>
  <si>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</si>
  <si>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</si>
  <si>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</si>
  <si>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</si>
  <si>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</si>
  <si>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</si>
  <si>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</si>
  <si>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</si>
  <si>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</si>
  <si>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</si>
  <si>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</si>
  <si>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</si>
  <si>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</si>
  <si>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</si>
  <si>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</si>
  <si>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</si>
  <si>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</si>
  <si>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</si>
  <si>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</si>
  <si>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</si>
  <si>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</si>
  <si>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</si>
  <si>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</si>
  <si>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</si>
  <si>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</si>
  <si>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</si>
  <si>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</si>
  <si>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</si>
  <si>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</si>
  <si>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</si>
  <si>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</si>
  <si>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</si>
  <si>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</si>
  <si>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</si>
  <si>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</si>
  <si>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</si>
  <si>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</si>
  <si>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</si>
  <si>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</si>
  <si>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</si>
  <si>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</si>
  <si>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</si>
  <si>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</si>
  <si>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</si>
  <si>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</si>
  <si>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</si>
  <si>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</si>
  <si>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</si>
  <si>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</si>
  <si>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</si>
  <si>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</si>
  <si>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</si>
  <si>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</si>
  <si>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</si>
  <si>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</si>
  <si>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</si>
  <si>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</si>
  <si>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</si>
  <si>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</si>
  <si>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</si>
  <si>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</si>
  <si>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</si>
  <si>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</si>
  <si>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</si>
  <si>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</si>
  <si>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</si>
  <si>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</si>
  <si>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</si>
  <si>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</si>
  <si>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</si>
  <si>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</si>
  <si>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</si>
  <si>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</si>
  <si>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</si>
  <si>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</si>
  <si>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</si>
  <si>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</si>
  <si>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</si>
  <si>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</si>
  <si>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</si>
  <si>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</si>
  <si>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</si>
  <si>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</si>
  <si>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</si>
  <si>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</si>
  <si>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</si>
  <si>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</si>
  <si>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</si>
  <si>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</si>
  <si>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</si>
  <si>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</si>
  <si>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</si>
  <si>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</si>
  <si>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</si>
  <si>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</si>
  <si>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</si>
  <si>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</si>
  <si>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</si>
  <si>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</si>
  <si>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</si>
  <si>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</si>
  <si>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</si>
  <si>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</si>
  <si>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</si>
  <si>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</si>
  <si>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</si>
  <si>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</si>
  <si>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</si>
  <si>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</si>
  <si>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</si>
  <si>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</si>
  <si>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</si>
  <si>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</si>
  <si>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</si>
  <si>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</si>
  <si>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</si>
  <si>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</si>
  <si>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</si>
  <si>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</si>
  <si>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</si>
  <si>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</si>
  <si>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</si>
  <si>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</si>
  <si>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</si>
  <si>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</si>
  <si>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</si>
  <si>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</si>
  <si>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</si>
  <si>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</si>
  <si>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</si>
  <si>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</si>
  <si>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</si>
  <si>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</si>
  <si>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</si>
  <si>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</si>
  <si>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</si>
  <si>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</si>
  <si>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</si>
  <si>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</si>
  <si>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</si>
  <si>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</si>
  <si>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</si>
  <si>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</si>
  <si>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</si>
  <si>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</si>
  <si>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</si>
  <si>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</si>
  <si>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</si>
  <si>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</si>
  <si>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</si>
  <si>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</si>
  <si>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</si>
  <si>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</si>
  <si>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</si>
  <si>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</si>
  <si>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</si>
  <si>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</si>
  <si>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</si>
  <si>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</si>
  <si>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</si>
  <si>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</si>
  <si>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</si>
  <si>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</si>
  <si>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</si>
  <si>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</si>
  <si>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</si>
  <si>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</si>
  <si>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</si>
  <si>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</si>
  <si>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</si>
  <si>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</si>
  <si>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</si>
  <si>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</si>
  <si>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</si>
  <si>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</si>
  <si>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</si>
  <si>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</si>
  <si>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</si>
  <si>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</si>
  <si>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</si>
  <si>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</si>
  <si>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</si>
  <si>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</si>
  <si>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</si>
  <si>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</si>
  <si>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</si>
  <si>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</si>
  <si>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</si>
  <si>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</si>
  <si>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</si>
  <si>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</si>
  <si>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</si>
  <si>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</si>
  <si>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</si>
  <si>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</si>
  <si>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</si>
  <si>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</si>
  <si>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</si>
  <si>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</si>
  <si>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</si>
  <si>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</si>
  <si>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</si>
  <si>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</si>
  <si>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</si>
  <si>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</si>
  <si>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</si>
  <si>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</si>
  <si>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</si>
  <si>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</si>
  <si>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</si>
  <si>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</si>
  <si>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</si>
  <si>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</si>
  <si>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</si>
  <si>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</si>
  <si>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</si>
  <si>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</si>
  <si>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</si>
  <si>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</si>
  <si>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</si>
  <si>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</si>
  <si>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</si>
  <si>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</si>
  <si>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</si>
  <si>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</si>
  <si>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</si>
  <si>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</si>
  <si>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</si>
  <si>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</si>
  <si>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</si>
  <si>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</si>
  <si>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</si>
  <si>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</si>
  <si>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</si>
  <si>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</si>
  <si>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</si>
  <si>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</si>
  <si>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</si>
  <si>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</si>
  <si>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</si>
  <si>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</si>
  <si>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</si>
  <si>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</si>
  <si>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</si>
  <si>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</si>
  <si>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</si>
  <si>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</si>
  <si>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</si>
  <si>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</si>
  <si>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</si>
  <si>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</si>
  <si>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</si>
  <si>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</si>
  <si>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</si>
  <si>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</si>
  <si>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</si>
  <si>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</si>
  <si>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</si>
  <si>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</si>
  <si>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</si>
  <si>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</si>
  <si>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</si>
  <si>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</si>
  <si>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</si>
  <si>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</si>
  <si>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</si>
  <si>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</si>
  <si>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</si>
  <si>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</si>
  <si>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</si>
  <si>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</si>
  <si>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</si>
  <si>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</si>
  <si>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</si>
  <si>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</si>
  <si>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</si>
  <si>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</si>
  <si>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</si>
  <si>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</si>
  <si>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</si>
  <si>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</si>
  <si>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</si>
  <si>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</si>
  <si>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</si>
  <si>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</si>
  <si>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</si>
  <si>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</si>
  <si>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</si>
  <si>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</si>
  <si>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</si>
  <si>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</si>
  <si>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</si>
  <si>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</si>
  <si>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</si>
  <si>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</si>
  <si>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</si>
  <si>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</si>
  <si>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</si>
  <si>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</si>
  <si>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</si>
  <si>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</si>
  <si>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</si>
  <si>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</si>
  <si>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</si>
  <si>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</si>
  <si>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</si>
  <si>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</si>
  <si>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</si>
  <si>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</si>
  <si>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</si>
  <si>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</si>
  <si>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</si>
  <si>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</si>
  <si>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</si>
  <si>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</si>
  <si>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</si>
  <si>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</si>
  <si>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</si>
  <si>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</si>
  <si>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</si>
  <si>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</si>
  <si>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</si>
  <si>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</si>
  <si>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</si>
  <si>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</si>
  <si>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</si>
  <si>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</si>
  <si>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</si>
  <si>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</si>
  <si>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</si>
  <si>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</si>
  <si>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</si>
  <si>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</si>
  <si>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</si>
  <si>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</si>
  <si>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</si>
  <si>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</si>
  <si>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</si>
  <si>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</si>
  <si>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</si>
  <si>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</si>
  <si>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</si>
  <si>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</si>
  <si>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</si>
  <si>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</si>
  <si>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</si>
  <si>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</si>
  <si>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</si>
  <si>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</si>
  <si>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</si>
  <si>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</si>
  <si>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</si>
  <si>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</si>
  <si>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</si>
  <si>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</si>
  <si>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</si>
  <si>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</si>
  <si>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</si>
  <si>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</si>
  <si>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</si>
  <si>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</si>
  <si>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</si>
  <si>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</si>
  <si>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</si>
  <si>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</si>
  <si>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</si>
  <si>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</si>
  <si>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</si>
  <si>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</si>
  <si>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</si>
  <si>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</si>
  <si>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</si>
  <si>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</si>
  <si>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</si>
  <si>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</si>
  <si>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</si>
  <si>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</si>
  <si>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</si>
  <si>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</si>
  <si>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</si>
  <si>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</si>
  <si>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</si>
  <si>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</si>
  <si>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</si>
  <si>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</si>
  <si>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</si>
  <si>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</si>
  <si>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</si>
  <si>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</si>
  <si>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</si>
  <si>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</si>
  <si>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</si>
  <si>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</si>
  <si>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</si>
  <si>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</si>
  <si>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</si>
  <si>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</si>
  <si>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</si>
  <si>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</si>
  <si>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</si>
  <si>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</si>
  <si>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</si>
  <si>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</si>
  <si>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</si>
  <si>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</si>
  <si>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</si>
  <si>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</si>
  <si>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</si>
  <si>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</si>
  <si>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</si>
  <si>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</si>
  <si>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</si>
  <si>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</si>
  <si>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</si>
  <si>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</si>
  <si>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</si>
  <si>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</si>
  <si>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</si>
  <si>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</si>
  <si>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</si>
  <si>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</si>
  <si>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</si>
  <si>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</si>
  <si>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</si>
  <si>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</si>
  <si>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</si>
  <si>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</si>
  <si>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</si>
  <si>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</si>
  <si>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</si>
  <si>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</si>
  <si>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</si>
  <si>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</si>
  <si>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</si>
  <si>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</si>
  <si>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</si>
  <si>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</si>
  <si>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</si>
  <si>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</si>
  <si>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</si>
  <si>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</si>
  <si>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</si>
  <si>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</si>
  <si>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</si>
  <si>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</si>
  <si>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</si>
  <si>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</si>
  <si>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</si>
  <si>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</si>
  <si>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</si>
  <si>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</si>
  <si>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</si>
  <si>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</si>
  <si>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</si>
  <si>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</si>
  <si>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</si>
  <si>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</si>
  <si>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</si>
  <si>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</si>
  <si>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</si>
  <si>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</si>
  <si>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</si>
  <si>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</si>
  <si>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</si>
  <si>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</si>
  <si>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</si>
  <si>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</si>
  <si>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</si>
  <si>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</si>
  <si>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</si>
  <si>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</si>
  <si>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</si>
  <si>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</si>
  <si>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</si>
  <si>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</si>
  <si>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</si>
  <si>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</si>
  <si>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</si>
  <si>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</si>
  <si>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</si>
  <si>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</si>
  <si>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</si>
  <si>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</si>
  <si>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</si>
  <si>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</si>
  <si>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</si>
  <si>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</si>
  <si>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</si>
  <si>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</si>
  <si>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</si>
  <si>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</si>
  <si>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</si>
  <si>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</si>
  <si>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</si>
  <si>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</si>
  <si>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</si>
  <si>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</si>
  <si>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</si>
  <si>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</si>
  <si>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</si>
  <si>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</si>
  <si>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</si>
  <si>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</si>
  <si>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</si>
  <si>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</si>
  <si>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</si>
  <si>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</si>
  <si>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</si>
  <si>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</si>
  <si>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</si>
  <si>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</si>
  <si>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</si>
  <si>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</si>
  <si>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</si>
  <si>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</si>
  <si>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</si>
  <si>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</si>
  <si>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</si>
  <si>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</si>
  <si>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</si>
  <si>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</si>
  <si>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</si>
  <si>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</si>
  <si>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</si>
  <si>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</si>
  <si>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</si>
  <si>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</si>
  <si>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</si>
  <si>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</si>
  <si>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</si>
  <si>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</si>
  <si>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</si>
  <si>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</si>
  <si>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</si>
  <si>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</si>
  <si>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</si>
  <si>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</si>
  <si>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</si>
  <si>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</si>
  <si>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</si>
  <si>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</si>
  <si>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</si>
  <si>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</si>
  <si>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</si>
  <si>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</si>
  <si>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</si>
  <si>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</si>
  <si>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</si>
  <si>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</si>
  <si>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</si>
  <si>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</si>
  <si>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</si>
  <si>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</si>
  <si>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</si>
  <si>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</si>
  <si>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</si>
  <si>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</si>
  <si>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</si>
  <si>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</si>
  <si>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</si>
  <si>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</si>
  <si>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</si>
  <si>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</si>
  <si>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</si>
  <si>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</si>
  <si>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</si>
  <si>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</si>
  <si>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</si>
  <si>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</si>
  <si>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</si>
  <si>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</si>
  <si>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</si>
  <si>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</si>
  <si>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</si>
  <si>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</si>
  <si>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</si>
  <si>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</si>
  <si>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</si>
  <si>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</si>
  <si>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</si>
  <si>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</si>
  <si>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</si>
  <si>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</si>
  <si>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</si>
  <si>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</si>
  <si>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</si>
  <si>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</si>
  <si>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</si>
  <si>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</si>
  <si>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</si>
  <si>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</si>
  <si>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</si>
  <si>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</si>
  <si>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</si>
  <si>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</si>
  <si>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</si>
  <si>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</si>
  <si>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</si>
  <si>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</si>
  <si>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</si>
  <si>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</si>
  <si>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</si>
  <si>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</si>
  <si>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</si>
  <si>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</si>
  <si>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</si>
  <si>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</si>
  <si>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</si>
  <si>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</si>
  <si>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</si>
  <si>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</si>
  <si>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</si>
  <si>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</si>
  <si>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</si>
  <si>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</si>
  <si>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</si>
  <si>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</si>
  <si>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</si>
  <si>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</si>
  <si>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</si>
  <si>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</si>
  <si>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</si>
  <si>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</si>
  <si>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</si>
  <si>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</si>
  <si>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</si>
  <si>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</si>
  <si>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</si>
  <si>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</si>
  <si>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</si>
  <si>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</si>
  <si>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</si>
  <si>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</si>
  <si>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</si>
  <si>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</si>
  <si>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</si>
  <si>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</si>
  <si>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</si>
  <si>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</si>
  <si>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</si>
  <si>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</si>
  <si>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</si>
  <si>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</si>
  <si>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</si>
  <si>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</si>
  <si>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</si>
  <si>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</si>
  <si>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</si>
  <si>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</si>
  <si>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</si>
  <si>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</si>
  <si>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</si>
  <si>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</si>
  <si>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</si>
  <si>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</si>
  <si>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</si>
  <si>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</si>
  <si>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</si>
  <si>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</si>
  <si>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</si>
  <si>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</si>
  <si>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</si>
  <si>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</si>
  <si>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</si>
  <si>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</si>
  <si>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</si>
  <si>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</si>
  <si>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</si>
  <si>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</si>
  <si>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</si>
  <si>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</si>
  <si>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</si>
  <si>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</si>
  <si>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</si>
  <si>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</si>
  <si>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</si>
  <si>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</si>
  <si>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</si>
  <si>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</si>
  <si>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</si>
  <si>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</si>
  <si>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</si>
  <si>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</si>
  <si>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</si>
  <si>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</si>
  <si>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</si>
  <si>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</si>
  <si>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</si>
  <si>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</si>
  <si>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</si>
  <si>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</si>
  <si>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</si>
  <si>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</si>
  <si>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</si>
  <si>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</si>
  <si>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</si>
  <si>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</si>
  <si>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</si>
  <si>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</si>
  <si>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</si>
  <si>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</si>
  <si>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</si>
  <si>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</si>
  <si>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</si>
  <si>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</si>
  <si>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</si>
  <si>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</si>
  <si>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</si>
  <si>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</si>
  <si>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</si>
  <si>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</si>
  <si>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</si>
  <si>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</si>
  <si>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</si>
  <si>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</si>
  <si>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</si>
  <si>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</si>
  <si>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</si>
  <si>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</si>
  <si>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</si>
  <si>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</si>
  <si>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</si>
  <si>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</si>
  <si>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</si>
  <si>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</si>
  <si>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</si>
  <si>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</si>
  <si>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</si>
  <si>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</si>
  <si>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</si>
  <si>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</si>
  <si>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</si>
  <si>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</si>
  <si>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</si>
  <si>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</si>
  <si>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</si>
  <si>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</si>
  <si>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</si>
  <si>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</si>
  <si>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</si>
  <si>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</si>
  <si>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</si>
  <si>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</si>
  <si>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</si>
  <si>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</si>
  <si>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</si>
  <si>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</si>
  <si>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</si>
  <si>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</si>
  <si>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</si>
  <si>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</si>
  <si>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</si>
  <si>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</si>
  <si>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</si>
  <si>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</si>
  <si>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</si>
  <si>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</si>
  <si>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</si>
  <si>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</si>
  <si>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</si>
  <si>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</si>
  <si>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</si>
  <si>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</si>
  <si>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</si>
  <si>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</si>
  <si>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</si>
  <si>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</si>
  <si>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</si>
  <si>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</si>
  <si>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</si>
  <si>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</si>
  <si>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</si>
  <si>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</si>
  <si>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</si>
  <si>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</si>
  <si>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</si>
  <si>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</si>
  <si>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</si>
  <si>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</si>
  <si>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</si>
  <si>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</si>
  <si>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</si>
  <si>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</si>
  <si>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</si>
  <si>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</si>
  <si>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</si>
  <si>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</si>
  <si>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</si>
  <si>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</si>
  <si>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</si>
  <si>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</si>
  <si>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</si>
  <si>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</si>
  <si>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</si>
  <si>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</si>
  <si>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</si>
  <si>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</si>
  <si>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</si>
  <si>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</si>
  <si>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</si>
  <si>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</si>
  <si>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</si>
  <si>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</si>
  <si>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</si>
  <si>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</si>
  <si>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</si>
  <si>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</si>
  <si>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</si>
  <si>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</si>
  <si>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</si>
  <si>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</si>
  <si>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</si>
  <si>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</si>
  <si>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</si>
  <si>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</si>
  <si>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</si>
  <si>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</si>
  <si>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</si>
  <si>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</si>
  <si>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</si>
  <si>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</si>
  <si>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</si>
  <si>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</si>
  <si>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</si>
  <si>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</si>
  <si>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</si>
  <si>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</si>
  <si>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</si>
  <si>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</si>
  <si>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</si>
  <si>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</si>
  <si>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</si>
  <si>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</si>
  <si>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</si>
  <si>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</si>
  <si>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</si>
  <si>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</si>
  <si>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</si>
  <si>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</si>
  <si>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</si>
  <si>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</si>
  <si>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</si>
  <si>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</si>
  <si>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</si>
  <si>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</si>
  <si>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</si>
  <si>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</si>
  <si>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</si>
  <si>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</si>
  <si>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</si>
  <si>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</si>
  <si>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</si>
  <si>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</si>
  <si>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</si>
  <si>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</si>
  <si>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</si>
  <si>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</si>
  <si>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</si>
  <si>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</si>
  <si>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</si>
  <si>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</si>
  <si>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</si>
  <si>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</si>
  <si>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</si>
  <si>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</si>
  <si>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</si>
  <si>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</si>
  <si>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</si>
  <si>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</si>
  <si>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</si>
  <si>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</si>
  <si>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</si>
  <si>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</si>
  <si>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</si>
  <si>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</si>
  <si>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</si>
  <si>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</si>
  <si>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</si>
  <si>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</si>
  <si>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</si>
  <si>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</si>
  <si>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</si>
  <si>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</si>
  <si>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</si>
  <si>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</si>
  <si>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</si>
  <si>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</si>
  <si>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</si>
  <si>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</si>
  <si>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</si>
  <si>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</si>
  <si>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</si>
  <si>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</si>
  <si>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</si>
  <si>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</si>
  <si>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</si>
  <si>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</si>
  <si>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</si>
  <si>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</si>
  <si>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</si>
  <si>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</si>
  <si>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</si>
  <si>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</si>
  <si>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</si>
  <si>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</si>
  <si>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</si>
  <si>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</si>
  <si>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</si>
  <si>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</si>
  <si>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</si>
  <si>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</si>
  <si>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</si>
  <si>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</si>
  <si>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</si>
  <si>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</si>
  <si>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</si>
  <si>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</si>
  <si>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</si>
  <si>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</si>
  <si>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</si>
  <si>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</si>
  <si>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</si>
  <si>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</si>
  <si>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</si>
  <si>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</si>
  <si>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</si>
  <si>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</si>
  <si>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</si>
  <si>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</si>
  <si>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</si>
  <si>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</si>
  <si>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</si>
  <si>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</si>
  <si>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</si>
  <si>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</si>
  <si>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</si>
  <si>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</si>
  <si>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</si>
  <si>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</si>
  <si>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</si>
  <si>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</si>
  <si>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</si>
  <si>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</si>
  <si>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</si>
  <si>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</si>
  <si>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</si>
  <si>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</si>
  <si>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</si>
  <si>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</si>
  <si>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</si>
  <si>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</si>
  <si>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</si>
  <si>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</si>
  <si>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</si>
  <si>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</si>
  <si>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</si>
  <si>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</si>
  <si>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</si>
  <si>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</si>
  <si>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</si>
  <si>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</si>
  <si>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</si>
  <si>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</si>
  <si>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</si>
  <si>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</si>
  <si>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</si>
  <si>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</si>
  <si>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</si>
  <si>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</si>
  <si>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</si>
  <si>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</si>
  <si>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</si>
  <si>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</si>
  <si>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</si>
  <si>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</si>
  <si>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</si>
  <si>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</si>
  <si>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</si>
  <si>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</si>
  <si>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</si>
  <si>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</si>
  <si>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</si>
  <si>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</si>
  <si>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</si>
  <si>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</si>
  <si>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</si>
  <si>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</si>
  <si>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</si>
  <si>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</si>
  <si>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</si>
  <si>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</si>
  <si>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</si>
  <si>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</si>
  <si>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</si>
  <si>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</si>
  <si>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</si>
  <si>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</si>
  <si>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</si>
  <si>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</si>
  <si>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</si>
  <si>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</si>
  <si>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</si>
  <si>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</si>
  <si>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</si>
  <si>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</si>
  <si>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</si>
  <si>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</si>
  <si>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</si>
  <si>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</si>
  <si>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</si>
  <si>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</si>
  <si>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</si>
  <si>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</si>
  <si>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</si>
  <si>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</si>
  <si>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</si>
  <si>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</si>
  <si>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</si>
  <si>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</si>
  <si>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</si>
  <si>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</si>
  <si>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</si>
  <si>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</si>
  <si>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</si>
  <si>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</si>
  <si>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</si>
  <si>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</si>
  <si>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</si>
  <si>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</si>
  <si>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</si>
  <si>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</si>
  <si>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</si>
  <si>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</si>
  <si>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</si>
  <si>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</si>
  <si>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</si>
  <si>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</si>
  <si>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</si>
  <si>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</si>
  <si>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</si>
  <si>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</si>
  <si>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</si>
  <si>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</si>
  <si>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</si>
  <si>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</si>
  <si>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</si>
  <si>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</si>
  <si>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</si>
  <si>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</si>
  <si>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</si>
  <si>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</si>
  <si>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</si>
  <si>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</si>
  <si>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</si>
  <si>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</si>
  <si>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</si>
  <si>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</si>
  <si>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</si>
  <si>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</si>
  <si>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</si>
  <si>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</si>
  <si>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</si>
  <si>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</si>
  <si>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</si>
  <si>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</si>
  <si>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</si>
  <si>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</si>
  <si>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</si>
  <si>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</si>
  <si>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</si>
  <si>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</si>
  <si>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</si>
  <si>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</si>
  <si>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</si>
  <si>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</si>
  <si>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</si>
  <si>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</si>
  <si>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</si>
  <si>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</si>
  <si>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</si>
  <si>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</si>
  <si>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</si>
  <si>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</si>
  <si>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</si>
  <si>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</si>
  <si>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</si>
  <si>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</si>
  <si>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</si>
  <si>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</si>
  <si>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</si>
  <si>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</si>
  <si>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</si>
  <si>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</si>
  <si>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</si>
  <si>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</si>
  <si>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</si>
  <si>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</si>
  <si>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</si>
  <si>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</si>
  <si>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</si>
  <si>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</si>
  <si>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</si>
  <si>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</si>
  <si>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</si>
  <si>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</si>
  <si>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</si>
  <si>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</si>
  <si>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</si>
  <si>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</si>
  <si>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</si>
  <si>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</si>
  <si>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</si>
  <si>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</si>
  <si>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</si>
  <si>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</si>
  <si>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</si>
  <si>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</si>
  <si>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</si>
  <si>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</si>
  <si>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</si>
  <si>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</si>
  <si>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</si>
  <si>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</si>
  <si>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</si>
  <si>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</si>
  <si>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</si>
  <si>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</si>
  <si>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</si>
  <si>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</si>
  <si>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</si>
  <si>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</si>
  <si>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</si>
  <si>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</si>
  <si>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</si>
  <si>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</si>
  <si>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</si>
  <si>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</si>
  <si>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</si>
  <si>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</si>
  <si>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</si>
  <si>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</si>
  <si>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</si>
  <si>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</si>
  <si>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</si>
  <si>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</si>
  <si>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</si>
  <si>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</si>
  <si>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</si>
  <si>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</si>
  <si>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</si>
  <si>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</si>
  <si>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</si>
  <si>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</si>
  <si>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</si>
  <si>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</si>
  <si>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</si>
  <si>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</si>
  <si>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</si>
  <si>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</si>
  <si>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</si>
  <si>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</si>
  <si>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</si>
  <si>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</si>
  <si>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</si>
  <si>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</si>
  <si>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</si>
  <si>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</si>
  <si>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</si>
  <si>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</si>
  <si>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</si>
  <si>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</si>
  <si>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</si>
  <si>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</si>
  <si>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</si>
  <si>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</si>
  <si>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</si>
  <si>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</si>
  <si>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</si>
  <si>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</si>
  <si>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</si>
  <si>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</si>
  <si>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</si>
  <si>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</si>
  <si>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</si>
  <si>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</si>
  <si>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</si>
  <si>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</si>
  <si>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</si>
  <si>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</si>
  <si>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</si>
  <si>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</si>
  <si>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</si>
  <si>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</si>
  <si>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</si>
  <si>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</si>
  <si>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</si>
  <si>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</si>
  <si>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</si>
  <si>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</si>
  <si>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</si>
  <si>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</si>
  <si>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</si>
  <si>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</si>
  <si>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</si>
  <si>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</si>
  <si>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</si>
  <si>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</si>
  <si>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</si>
  <si>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</si>
  <si>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</si>
  <si>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</si>
  <si>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</si>
  <si>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</si>
  <si>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</si>
  <si>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</si>
  <si>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</si>
  <si>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</si>
  <si>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</si>
  <si>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</si>
  <si>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</si>
  <si>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</si>
  <si>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</si>
  <si>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</si>
  <si>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</si>
  <si>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</si>
  <si>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</si>
  <si>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</si>
  <si>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</si>
  <si>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</si>
  <si>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</si>
  <si>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</si>
  <si>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</si>
  <si>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</si>
  <si>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</si>
  <si>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</si>
  <si>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</si>
  <si>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</si>
  <si>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</si>
  <si>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</si>
  <si>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</si>
  <si>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</si>
  <si>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</si>
  <si>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</si>
  <si>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</si>
  <si>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</si>
  <si>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</si>
  <si>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</si>
  <si>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</si>
  <si>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</si>
  <si>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</si>
  <si>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</si>
  <si>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</si>
  <si>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</si>
  <si>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</si>
  <si>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</si>
  <si>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</si>
  <si>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</si>
  <si>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</si>
  <si>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</si>
  <si>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</si>
  <si>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</si>
  <si>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</si>
  <si>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</si>
  <si>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</si>
  <si>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</si>
  <si>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</si>
  <si>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</si>
  <si>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</si>
  <si>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</si>
  <si>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</si>
  <si>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</si>
  <si>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</si>
  <si>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</si>
  <si>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</si>
  <si>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</si>
  <si>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</si>
  <si>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</si>
  <si>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</si>
  <si>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</si>
  <si>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</si>
  <si>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</si>
  <si>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</si>
  <si>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</si>
  <si>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</si>
  <si>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</si>
  <si>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</si>
  <si>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</si>
  <si>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</si>
  <si>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</si>
  <si>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</si>
  <si>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</si>
  <si>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</si>
  <si>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</si>
  <si>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</si>
  <si>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</si>
  <si>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</si>
  <si>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</si>
  <si>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</si>
  <si>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</si>
  <si>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</si>
  <si>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</si>
  <si>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</si>
  <si>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</si>
  <si>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</si>
  <si>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</si>
  <si>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</si>
  <si>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</si>
  <si>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</si>
  <si>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</si>
  <si>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</si>
  <si>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</si>
  <si>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</si>
  <si>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</si>
  <si>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</si>
  <si>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</si>
  <si>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</si>
  <si>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</si>
  <si>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</si>
  <si>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</si>
  <si>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</si>
  <si>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</si>
  <si>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</si>
  <si>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</si>
  <si>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</si>
  <si>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</si>
  <si>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</si>
  <si>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</si>
  <si>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</si>
  <si>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</si>
  <si>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</si>
  <si>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</si>
  <si>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</si>
  <si>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</si>
  <si>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</si>
  <si>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</si>
  <si>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</si>
  <si>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</si>
  <si>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</si>
  <si>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</si>
  <si>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</si>
  <si>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</si>
  <si>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</si>
  <si>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</si>
  <si>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</si>
  <si>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</si>
  <si>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</si>
  <si>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</si>
  <si>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</si>
  <si>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</si>
  <si>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</si>
  <si>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</si>
  <si>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</si>
  <si>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</si>
  <si>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</si>
  <si>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</si>
  <si>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</si>
  <si>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</si>
  <si>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</si>
  <si>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</si>
  <si>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</si>
  <si>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</si>
  <si>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</si>
  <si>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</si>
  <si>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</si>
  <si>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</si>
  <si>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</si>
  <si>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</si>
  <si>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</si>
  <si>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</si>
  <si>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</si>
  <si>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</si>
  <si>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</si>
  <si>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</si>
  <si>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</si>
  <si>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</si>
  <si>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</si>
  <si>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</si>
  <si>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</si>
  <si>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</si>
  <si>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</si>
  <si>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</si>
  <si>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</si>
  <si>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</si>
  <si>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</si>
  <si>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</si>
  <si>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</si>
  <si>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</si>
  <si>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</si>
  <si>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</si>
  <si>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</si>
  <si>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</si>
  <si>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</si>
  <si>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</si>
  <si>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</si>
  <si>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</si>
  <si>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</si>
  <si>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</si>
  <si>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</si>
  <si>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</si>
  <si>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</si>
  <si>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</si>
  <si>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</si>
  <si>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</si>
  <si>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</si>
  <si>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</si>
  <si>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</si>
  <si>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</si>
  <si>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</si>
  <si>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</si>
  <si>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</si>
  <si>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</si>
  <si>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</si>
  <si>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</si>
  <si>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</si>
  <si>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</si>
  <si>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</si>
  <si>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</si>
  <si>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</si>
  <si>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</si>
  <si>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</si>
  <si>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</si>
  <si>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</si>
  <si>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</si>
  <si>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</si>
  <si>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</si>
  <si>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</si>
  <si>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</si>
  <si>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</si>
  <si>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</si>
  <si>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</si>
  <si>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</si>
  <si>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</si>
  <si>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</si>
  <si>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</si>
  <si>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</si>
  <si>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</si>
  <si>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</si>
  <si>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</si>
  <si>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</si>
  <si>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</si>
  <si>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</si>
  <si>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</si>
  <si>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</si>
  <si>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</si>
  <si>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</si>
  <si>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</si>
  <si>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</si>
  <si>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</si>
  <si>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</si>
  <si>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</si>
  <si>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</si>
  <si>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</si>
  <si>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</si>
  <si>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</si>
  <si>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</si>
  <si>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</si>
  <si>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</si>
  <si>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</si>
  <si>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</si>
  <si>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</si>
  <si>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</si>
  <si>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</si>
  <si>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</si>
  <si>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</si>
  <si>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</si>
  <si>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</si>
  <si>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</si>
  <si>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</si>
  <si>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</si>
  <si>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</si>
  <si>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</si>
  <si>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</si>
  <si>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</si>
  <si>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</si>
  <si>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</si>
  <si>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</si>
  <si>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</si>
  <si>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</si>
  <si>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</si>
  <si>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</si>
  <si>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</si>
  <si>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</si>
  <si>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</si>
  <si>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</si>
  <si>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</si>
  <si>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</si>
  <si>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</si>
  <si>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</si>
  <si>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</si>
  <si>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</si>
  <si>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</si>
  <si>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</si>
  <si>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</si>
  <si>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</si>
  <si>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</si>
  <si>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</si>
  <si>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</si>
  <si>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</si>
  <si>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</si>
  <si>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</si>
  <si>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</si>
  <si>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</si>
  <si>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</si>
  <si>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</si>
  <si>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</si>
  <si>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</si>
  <si>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</si>
  <si>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</si>
  <si>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</si>
  <si>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</si>
  <si>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</si>
  <si>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</si>
  <si>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</si>
  <si>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</si>
  <si>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</si>
  <si>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</si>
  <si>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</si>
  <si>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</si>
  <si>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</si>
  <si>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</si>
  <si>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</si>
  <si>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</si>
  <si>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</si>
  <si>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</si>
  <si>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</si>
  <si>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</si>
  <si>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</si>
  <si>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</si>
  <si>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</si>
  <si>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</si>
  <si>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</si>
  <si>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</si>
  <si>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</si>
  <si>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</si>
  <si>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</si>
  <si>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</si>
  <si>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</si>
  <si>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</si>
  <si>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</si>
  <si>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</si>
  <si>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</si>
  <si>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</si>
  <si>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</si>
  <si>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</si>
  <si>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</si>
  <si>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</si>
  <si>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</si>
  <si>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</si>
  <si>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</si>
  <si>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</si>
  <si>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</si>
  <si>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</si>
  <si>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</si>
  <si>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</si>
  <si>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</si>
  <si>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</si>
  <si>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</si>
  <si>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</si>
  <si>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</si>
  <si>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</si>
  <si>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</si>
  <si>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</si>
  <si>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</si>
  <si>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</si>
  <si>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</si>
  <si>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</si>
  <si>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</si>
  <si>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</si>
  <si>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</si>
  <si>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</si>
  <si>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</si>
  <si>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</si>
  <si>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</si>
  <si>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</si>
  <si>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</si>
  <si>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</si>
  <si>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</si>
  <si>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</si>
  <si>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</si>
  <si>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</si>
  <si>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</si>
  <si>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</si>
  <si>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</si>
  <si>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</si>
  <si>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</si>
  <si>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</si>
  <si>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</si>
  <si>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</si>
  <si>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</si>
  <si>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</si>
  <si>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</si>
  <si>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</si>
  <si>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</si>
  <si>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</si>
  <si>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</si>
  <si>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</si>
  <si>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</si>
  <si>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</si>
  <si>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</si>
  <si>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</si>
  <si>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</si>
  <si>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</si>
  <si>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</si>
  <si>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</si>
  <si>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</si>
  <si>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</si>
  <si>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</si>
  <si>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</si>
  <si>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</si>
  <si>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</si>
  <si>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</si>
  <si>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</si>
  <si>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</si>
  <si>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</si>
  <si>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</si>
  <si>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</si>
  <si>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</si>
  <si>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</si>
  <si>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</si>
  <si>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</si>
  <si>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</si>
  <si>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</si>
  <si>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</si>
  <si>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</si>
  <si>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</si>
  <si>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</si>
  <si>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</si>
  <si>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</si>
  <si>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</si>
  <si>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</si>
  <si>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</si>
  <si>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</si>
  <si>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</si>
  <si>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</si>
  <si>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</si>
  <si>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</si>
  <si>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</si>
  <si>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</si>
  <si>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</si>
  <si>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</si>
  <si>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</si>
  <si>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</si>
  <si>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</si>
  <si>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</si>
  <si>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</si>
  <si>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</si>
  <si>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</si>
  <si>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</si>
  <si>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</si>
  <si>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</si>
  <si>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</si>
  <si>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</si>
  <si>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</si>
  <si>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</si>
  <si>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</si>
  <si>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</si>
  <si>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</si>
  <si>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</si>
  <si>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</si>
  <si>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</si>
  <si>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</si>
  <si>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</si>
  <si>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</si>
  <si>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</si>
  <si>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</si>
  <si>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</si>
  <si>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</si>
  <si>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</si>
  <si>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</si>
  <si>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</si>
  <si>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</si>
  <si>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</si>
  <si>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</si>
  <si>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</si>
  <si>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</si>
  <si>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</si>
  <si>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</si>
  <si>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</si>
  <si>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</si>
  <si>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</si>
  <si>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</si>
  <si>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</si>
  <si>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</si>
  <si>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</si>
  <si>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</si>
  <si>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</si>
  <si>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</si>
  <si>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</si>
  <si>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</si>
  <si>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</si>
  <si>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</si>
  <si>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</si>
  <si>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</si>
  <si>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</si>
  <si>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</si>
  <si>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</si>
  <si>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</si>
  <si>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</si>
  <si>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</si>
  <si>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</si>
  <si>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</si>
  <si>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</si>
  <si>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</si>
  <si>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</si>
  <si>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</si>
  <si>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</si>
  <si>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</si>
  <si>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</si>
  <si>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</si>
  <si>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</si>
  <si>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</si>
  <si>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</si>
  <si>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</si>
  <si>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</si>
  <si>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</si>
  <si>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</si>
  <si>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</si>
  <si>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</si>
  <si>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</si>
  <si>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</si>
  <si>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</si>
  <si>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</si>
  <si>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</si>
  <si>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</si>
  <si>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</si>
  <si>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</si>
  <si>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</si>
  <si>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</si>
  <si>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</si>
  <si>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</si>
  <si>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</si>
  <si>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</si>
  <si>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</si>
  <si>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</si>
  <si>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</si>
  <si>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</si>
  <si>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</si>
  <si>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</si>
  <si>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</si>
  <si>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</si>
  <si>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</si>
  <si>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</si>
  <si>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</si>
  <si>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</si>
  <si>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</si>
  <si>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</si>
  <si>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</si>
  <si>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</si>
  <si>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</si>
  <si>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</si>
  <si>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</si>
  <si>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</si>
  <si>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</si>
  <si>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</si>
  <si>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</si>
  <si>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</si>
  <si>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</si>
  <si>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</si>
  <si>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</si>
  <si>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</si>
  <si>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</si>
  <si>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</si>
  <si>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</si>
  <si>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</si>
  <si>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</si>
  <si>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</si>
  <si>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</si>
  <si>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</si>
  <si>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</si>
  <si>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</si>
  <si>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</si>
  <si>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</si>
  <si>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</si>
  <si>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</si>
  <si>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</si>
  <si>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</si>
  <si>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</si>
  <si>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</si>
  <si>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</si>
  <si>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</si>
  <si>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</si>
  <si>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</si>
  <si>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</si>
  <si>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</si>
  <si>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</si>
  <si>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</si>
  <si>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</si>
  <si>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</si>
  <si>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</si>
  <si>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</si>
  <si>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</si>
  <si>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</si>
  <si>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</si>
  <si>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</si>
  <si>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</si>
  <si>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</si>
  <si>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</si>
  <si>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</si>
  <si>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</si>
  <si>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</si>
  <si>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</si>
  <si>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</si>
  <si>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</si>
  <si>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</si>
  <si>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</si>
  <si>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</si>
  <si>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</si>
  <si>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</si>
  <si>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</si>
  <si>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</si>
  <si>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</si>
  <si>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</si>
  <si>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</si>
  <si>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</si>
  <si>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</si>
  <si>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</si>
  <si>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</si>
  <si>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</si>
  <si>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</si>
  <si>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</si>
  <si>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</si>
  <si>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</si>
  <si>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</si>
  <si>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</si>
  <si>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</si>
  <si>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</si>
  <si>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</si>
  <si>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</si>
  <si>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</si>
  <si>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</si>
  <si>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</si>
  <si>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</si>
  <si>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</si>
  <si>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</si>
  <si>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</si>
  <si>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</si>
  <si>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</si>
  <si>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</si>
  <si>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</si>
  <si>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</si>
  <si>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</si>
  <si>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</si>
  <si>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</si>
  <si>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</si>
  <si>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</si>
  <si>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</si>
  <si>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</si>
  <si>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</si>
  <si>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</si>
  <si>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</si>
  <si>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</si>
  <si>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</si>
  <si>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</si>
  <si>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</si>
  <si>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</si>
  <si>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</si>
  <si>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</si>
  <si>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</si>
  <si>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</si>
  <si>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</si>
  <si>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</si>
  <si>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</si>
  <si>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</si>
  <si>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</si>
  <si>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</si>
  <si>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</si>
  <si>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</si>
  <si>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</si>
  <si>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</si>
  <si>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</si>
  <si>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</si>
  <si>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</si>
  <si>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</si>
  <si>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</si>
  <si>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</si>
  <si>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</si>
  <si>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</si>
  <si>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</si>
  <si>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</si>
  <si>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</si>
  <si>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</si>
  <si>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</si>
  <si>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</si>
  <si>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</si>
  <si>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</si>
  <si>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</si>
  <si>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</si>
  <si>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</si>
  <si>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</si>
  <si>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</si>
  <si>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</si>
  <si>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</si>
  <si>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</si>
  <si>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</si>
  <si>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</si>
  <si>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</si>
  <si>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</si>
  <si>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</si>
  <si>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</si>
  <si>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</si>
  <si>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</si>
  <si>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</si>
  <si>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</si>
  <si>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</si>
  <si>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</si>
  <si>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</si>
  <si>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</si>
  <si>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</si>
  <si>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</si>
  <si>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</si>
  <si>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</si>
  <si>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</si>
  <si>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</si>
  <si>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</si>
  <si>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</si>
  <si>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</si>
  <si>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</si>
  <si>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</si>
  <si>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</si>
  <si>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</si>
  <si>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</si>
  <si>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</si>
  <si>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</si>
  <si>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</si>
  <si>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</si>
  <si>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</si>
  <si>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</si>
  <si>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</si>
  <si>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</si>
  <si>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</si>
  <si>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</si>
  <si>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</si>
  <si>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</si>
  <si>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</si>
  <si>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</si>
  <si>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</si>
  <si>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</si>
  <si>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</si>
  <si>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</si>
  <si>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</si>
  <si>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</si>
  <si>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</si>
  <si>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</si>
  <si>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</si>
  <si>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</si>
  <si>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</si>
  <si>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</si>
  <si>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</si>
  <si>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</si>
  <si>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</si>
  <si>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</si>
  <si>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</si>
  <si>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</si>
  <si>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</si>
  <si>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</si>
  <si>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</si>
  <si>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</si>
  <si>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</si>
  <si>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</si>
  <si>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</si>
  <si>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</si>
  <si>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</si>
  <si>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</si>
  <si>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</si>
  <si>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</si>
  <si>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</si>
  <si>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</si>
  <si>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</si>
  <si>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</si>
  <si>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</si>
  <si>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</si>
  <si>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</si>
  <si>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</si>
  <si>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</si>
  <si>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</si>
  <si>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</si>
  <si>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</si>
  <si>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</si>
  <si>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</si>
  <si>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</si>
  <si>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</si>
  <si>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</si>
  <si>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</si>
  <si>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</si>
  <si>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</si>
  <si>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</si>
  <si>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</si>
  <si>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</si>
  <si>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</si>
  <si>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</si>
  <si>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</si>
  <si>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</si>
  <si>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</si>
  <si>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</si>
  <si>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</si>
  <si>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</si>
  <si>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</si>
  <si>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</si>
  <si>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</si>
  <si>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</si>
  <si>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</si>
  <si>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</si>
  <si>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</si>
  <si>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</si>
  <si>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</si>
  <si>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</si>
  <si>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</si>
  <si>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</si>
  <si>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</si>
  <si>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</si>
  <si>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</si>
  <si>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</si>
  <si>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</si>
  <si>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</si>
  <si>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</si>
  <si>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</si>
  <si>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</si>
  <si>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</si>
  <si>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</si>
  <si>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</si>
  <si>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</si>
  <si>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</si>
  <si>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</si>
  <si>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</si>
  <si>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</si>
  <si>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</si>
  <si>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</si>
  <si>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</si>
  <si>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</si>
  <si>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</si>
  <si>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</si>
  <si>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</si>
  <si>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</si>
  <si>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</si>
  <si>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</si>
  <si>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</si>
  <si>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</si>
  <si>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</si>
  <si>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</si>
  <si>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</si>
  <si>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</si>
  <si>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</si>
  <si>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</si>
  <si>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</si>
  <si>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</si>
  <si>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</si>
  <si>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</si>
  <si>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</si>
  <si>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</si>
  <si>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</si>
  <si>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</si>
  <si>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</si>
  <si>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</si>
  <si>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</si>
  <si>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</si>
  <si>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</si>
  <si>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</si>
  <si>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</si>
  <si>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</si>
  <si>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</si>
  <si>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</si>
  <si>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</si>
  <si>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</si>
  <si>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</si>
  <si>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</si>
  <si>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</si>
  <si>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</si>
  <si>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</si>
  <si>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</si>
  <si>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</si>
  <si>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</si>
  <si>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</si>
  <si>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</si>
  <si>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</si>
  <si>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</si>
  <si>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</si>
  <si>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</si>
  <si>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</si>
  <si>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</si>
  <si>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</si>
  <si>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</si>
  <si>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</si>
  <si>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</si>
  <si>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</si>
  <si>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</si>
  <si>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</si>
  <si>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</si>
  <si>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</si>
  <si>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</si>
  <si>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</si>
  <si>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</si>
  <si>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</si>
  <si>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</si>
  <si>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</si>
  <si>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</si>
  <si>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</si>
  <si>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</si>
  <si>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</si>
  <si>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</si>
  <si>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</si>
  <si>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</si>
  <si>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</si>
  <si>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</si>
  <si>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</si>
  <si>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</si>
  <si>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</si>
  <si>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</si>
  <si>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</si>
  <si>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</si>
  <si>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</si>
  <si>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</si>
  <si>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</si>
  <si>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</si>
  <si>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</si>
  <si>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</si>
  <si>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</si>
  <si>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</si>
  <si>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</si>
  <si>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</si>
  <si>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</si>
  <si>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</si>
  <si>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</si>
  <si>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</si>
  <si>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</si>
  <si>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</si>
  <si>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</si>
  <si>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</si>
  <si>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</si>
  <si>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</si>
  <si>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</si>
  <si>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</si>
  <si>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</si>
  <si>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</si>
  <si>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</si>
  <si>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</si>
  <si>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</si>
  <si>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</si>
  <si>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</si>
  <si>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</si>
  <si>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</si>
  <si>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</si>
  <si>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</si>
  <si>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</si>
  <si>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</si>
  <si>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</si>
  <si>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</si>
  <si>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</si>
  <si>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</si>
  <si>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</si>
  <si>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</si>
  <si>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</si>
  <si>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</si>
  <si>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</si>
  <si>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</si>
  <si>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</si>
  <si>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</si>
  <si>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</si>
  <si>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</si>
  <si>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</si>
  <si>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</si>
  <si>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</si>
  <si>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</si>
  <si>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</si>
  <si>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</si>
  <si>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</si>
  <si>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</si>
  <si>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</si>
  <si>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</si>
  <si>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</si>
  <si>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</si>
  <si>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</si>
  <si>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</si>
  <si>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</si>
  <si>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</si>
  <si>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</si>
  <si>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</si>
  <si>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</si>
  <si>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</si>
  <si>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</si>
  <si>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</si>
  <si>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</si>
  <si>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</si>
  <si>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</si>
  <si>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</si>
  <si>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</si>
  <si>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</si>
  <si>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</si>
  <si>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</si>
  <si>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</si>
  <si>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</si>
  <si>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</si>
  <si>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</si>
  <si>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</si>
  <si>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</si>
  <si>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</si>
  <si>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</si>
  <si>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</si>
  <si>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</si>
  <si>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</si>
  <si>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</si>
  <si>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</si>
  <si>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</si>
  <si>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</si>
  <si>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</si>
  <si>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</si>
  <si>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</si>
  <si>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</si>
  <si>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</si>
  <si>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</si>
  <si>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</si>
  <si>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</si>
  <si>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</si>
  <si>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</si>
  <si>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</si>
  <si>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</si>
  <si>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</si>
  <si>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</si>
  <si>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</si>
  <si>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</si>
  <si>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</si>
  <si>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</si>
  <si>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</si>
  <si>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</si>
  <si>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</si>
  <si>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</si>
  <si>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</si>
  <si>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</si>
  <si>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</si>
  <si>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</si>
  <si>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</si>
  <si>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</si>
  <si>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</si>
  <si>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</si>
  <si>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</si>
  <si>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</si>
  <si>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</si>
  <si>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</si>
  <si>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</si>
  <si>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</si>
  <si>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</si>
  <si>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</si>
  <si>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</si>
  <si>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</si>
  <si>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</si>
  <si>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</si>
  <si>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</si>
  <si>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</si>
  <si>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</si>
  <si>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</si>
  <si>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</si>
  <si>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</si>
  <si>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</si>
  <si>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</si>
  <si>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</si>
  <si>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</si>
  <si>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</si>
  <si>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</si>
  <si>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</si>
  <si>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</si>
  <si>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</si>
  <si>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</si>
  <si>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</si>
  <si>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</si>
  <si>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</si>
  <si>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</si>
  <si>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</si>
  <si>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</si>
  <si>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</si>
  <si>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</si>
  <si>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</si>
  <si>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</si>
  <si>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</si>
  <si>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</si>
  <si>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</si>
  <si>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</si>
  <si>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</si>
  <si>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</si>
  <si>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</si>
  <si>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</si>
  <si>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</si>
  <si>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</si>
  <si>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</si>
  <si>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</si>
  <si>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</si>
  <si>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</si>
  <si>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</si>
  <si>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</si>
  <si>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</si>
  <si>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</si>
  <si>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</si>
  <si>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</si>
  <si>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</si>
  <si>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</si>
  <si>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</si>
  <si>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</si>
  <si>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</si>
  <si>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</si>
  <si>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</si>
  <si>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</si>
  <si>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</si>
  <si>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</si>
  <si>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</si>
  <si>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</si>
  <si>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</si>
  <si>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</si>
  <si>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</si>
  <si>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</si>
  <si>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</si>
  <si>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</si>
  <si>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</si>
  <si>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</si>
  <si>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</si>
  <si>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</si>
  <si>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</si>
  <si>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</si>
  <si>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</si>
  <si>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</si>
  <si>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</si>
  <si>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</si>
  <si>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</si>
  <si>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</si>
  <si>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</si>
  <si>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</si>
  <si>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</si>
  <si>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</si>
  <si>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</si>
  <si>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</si>
  <si>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</si>
  <si>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</si>
  <si>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</si>
  <si>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</si>
  <si>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</si>
  <si>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</si>
  <si>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</si>
  <si>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</si>
  <si>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</si>
  <si>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</si>
  <si>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</si>
  <si>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</si>
  <si>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</si>
  <si>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</si>
  <si>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</si>
  <si>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</si>
  <si>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</si>
  <si>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</si>
  <si>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</si>
  <si>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</si>
  <si>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</si>
  <si>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</si>
  <si>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</si>
  <si>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</si>
  <si>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</si>
  <si>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</si>
  <si>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</si>
  <si>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</si>
  <si>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</si>
  <si>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</si>
  <si>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</si>
  <si>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</si>
  <si>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</si>
  <si>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</si>
  <si>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</si>
  <si>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</si>
  <si>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</si>
  <si>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</si>
  <si>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</si>
  <si>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</si>
  <si>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</si>
  <si>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</si>
  <si>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</si>
  <si>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</si>
  <si>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</si>
  <si>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</si>
  <si>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</si>
  <si>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</si>
  <si>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</si>
  <si>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</si>
  <si>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</si>
  <si>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</si>
  <si>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</si>
  <si>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</si>
  <si>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</si>
  <si>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</si>
  <si>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</si>
  <si>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</si>
  <si>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</si>
  <si>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</si>
  <si>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</si>
  <si>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</si>
  <si>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</si>
  <si>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</si>
  <si>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</si>
  <si>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</si>
  <si>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</si>
  <si>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</si>
  <si>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</si>
  <si>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</si>
  <si>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</si>
  <si>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</si>
  <si>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</si>
  <si>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</si>
  <si>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</si>
  <si>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</si>
  <si>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</si>
  <si>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</si>
  <si>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</si>
  <si>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</si>
  <si>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</si>
  <si>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</si>
  <si>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</si>
  <si>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</si>
  <si>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</si>
  <si>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</si>
  <si>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</si>
  <si>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</si>
  <si>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</si>
  <si>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</si>
  <si>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</si>
  <si>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</si>
  <si>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</si>
  <si>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</si>
  <si>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</si>
  <si>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</si>
  <si>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</si>
  <si>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</si>
  <si>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</si>
  <si>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</si>
  <si>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</si>
  <si>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</si>
  <si>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</si>
  <si>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</si>
  <si>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</si>
  <si>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</si>
  <si>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</si>
  <si>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</si>
  <si>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</si>
  <si>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</si>
  <si>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</si>
  <si>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</si>
  <si>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</si>
  <si>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</si>
  <si>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</si>
  <si>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</si>
  <si>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</si>
  <si>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</si>
  <si>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</si>
  <si>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</si>
  <si>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</si>
  <si>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</si>
  <si>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</si>
  <si>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</si>
  <si>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</si>
  <si>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</si>
  <si>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</si>
  <si>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</si>
  <si>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</si>
  <si>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</si>
  <si>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</si>
  <si>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</si>
  <si>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</si>
  <si>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</si>
  <si>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</si>
  <si>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</si>
  <si>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</si>
  <si>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</si>
  <si>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</si>
  <si>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</si>
  <si>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</si>
  <si>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</si>
  <si>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</si>
  <si>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</si>
  <si>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</si>
  <si>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</si>
  <si>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</si>
  <si>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</si>
  <si>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</si>
  <si>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</si>
  <si>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</si>
  <si>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</si>
  <si>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</si>
  <si>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</si>
  <si>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</si>
  <si>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</si>
  <si>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</si>
  <si>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</si>
  <si>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</si>
  <si>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</si>
  <si>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</si>
  <si>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</si>
  <si>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</si>
  <si>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</si>
  <si>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</si>
  <si>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</si>
  <si>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</si>
  <si>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</si>
  <si>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</si>
  <si>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</si>
  <si>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</si>
  <si>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</si>
  <si>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</si>
  <si>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</si>
  <si>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</si>
  <si>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</si>
  <si>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</si>
  <si>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</si>
  <si>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</si>
  <si>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</si>
  <si>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</si>
  <si>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</si>
  <si>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</si>
  <si>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</si>
  <si>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</si>
  <si>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</si>
  <si>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</si>
  <si>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</si>
  <si>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</si>
  <si>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</si>
  <si>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</si>
  <si>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</si>
  <si>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</si>
  <si>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</si>
  <si>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</si>
  <si>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</si>
  <si>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</si>
  <si>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</si>
  <si>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</si>
  <si>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</si>
  <si>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</si>
  <si>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</si>
  <si>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</si>
  <si>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</si>
  <si>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</si>
  <si>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</si>
  <si>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</si>
  <si>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</si>
  <si>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</si>
  <si>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</si>
  <si>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</si>
  <si>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</si>
  <si>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</si>
  <si>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</si>
  <si>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</si>
  <si>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</si>
  <si>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</si>
  <si>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</si>
  <si>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</si>
  <si>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</si>
  <si>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</si>
  <si>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</si>
  <si>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</si>
  <si>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</si>
  <si>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</si>
  <si>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</si>
  <si>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</si>
  <si>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</si>
  <si>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</si>
  <si>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</si>
  <si>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</si>
  <si>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</si>
  <si>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</si>
  <si>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</si>
  <si>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</si>
  <si>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</si>
  <si>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</si>
  <si>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</si>
  <si>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</si>
  <si>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</si>
  <si>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</si>
  <si>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</si>
  <si>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</si>
  <si>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</si>
  <si>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</si>
  <si>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</si>
  <si>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</si>
  <si>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</si>
  <si>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</si>
  <si>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</si>
  <si>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</si>
  <si>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</si>
  <si>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</si>
  <si>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</si>
  <si>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</si>
  <si>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</si>
  <si>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</si>
  <si>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</si>
  <si>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</si>
  <si>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</si>
  <si>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</si>
  <si>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</si>
  <si>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</si>
  <si>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</si>
  <si>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</si>
  <si>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</si>
  <si>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</si>
  <si>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</si>
  <si>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</si>
  <si>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</si>
  <si>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</si>
  <si>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</si>
  <si>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</si>
  <si>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</si>
  <si>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</si>
  <si>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</si>
  <si>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</si>
  <si>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</si>
  <si>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</si>
  <si>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</si>
  <si>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</si>
  <si>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</si>
  <si>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</si>
  <si>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</si>
  <si>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</si>
  <si>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</si>
  <si>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</si>
  <si>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</si>
  <si>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</si>
  <si>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</si>
  <si>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</si>
  <si>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</si>
  <si>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</si>
  <si>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</si>
  <si>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</si>
  <si>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</si>
  <si>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</si>
  <si>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</si>
  <si>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</si>
  <si>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</si>
  <si>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</si>
  <si>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</si>
  <si>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</si>
  <si>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</si>
  <si>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</si>
  <si>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</si>
  <si>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</si>
  <si>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</si>
  <si>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</si>
  <si>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</si>
  <si>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</si>
  <si>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</si>
  <si>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</si>
  <si>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</si>
  <si>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</si>
  <si>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</si>
  <si>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</si>
  <si>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</si>
  <si>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</si>
  <si>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</si>
  <si>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</si>
  <si>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</si>
  <si>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</si>
  <si>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</si>
  <si>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</si>
  <si>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</si>
  <si>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</si>
  <si>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</si>
  <si>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</si>
  <si>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</si>
  <si>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</si>
  <si>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</si>
  <si>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</si>
  <si>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</si>
  <si>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</si>
  <si>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</si>
  <si>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</si>
  <si>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</si>
  <si>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</si>
  <si>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</si>
  <si>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</si>
  <si>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</si>
  <si>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</si>
  <si>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</si>
  <si>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</si>
  <si>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</si>
  <si>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</si>
  <si>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</si>
  <si>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</si>
  <si>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</si>
  <si>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</si>
  <si>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</si>
  <si>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</si>
  <si>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</si>
  <si>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</si>
  <si>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</si>
  <si>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</si>
  <si>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</si>
  <si>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</si>
  <si>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</si>
  <si>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</si>
  <si>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</si>
  <si>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</si>
  <si>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</si>
  <si>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</si>
  <si>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</si>
  <si>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</si>
  <si>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</si>
  <si>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</si>
  <si>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</si>
  <si>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</si>
  <si>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</si>
  <si>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</si>
  <si>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</si>
  <si>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</si>
  <si>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</si>
  <si>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</si>
  <si>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</si>
  <si>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</si>
  <si>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</si>
  <si>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</si>
  <si>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</si>
  <si>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</si>
  <si>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</si>
  <si>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</si>
  <si>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</si>
  <si>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</si>
  <si>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</si>
  <si>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</si>
  <si>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</si>
  <si>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</si>
  <si>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</si>
  <si>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</si>
  <si>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</si>
  <si>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</si>
  <si>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</si>
  <si>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</si>
  <si>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</si>
  <si>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</si>
  <si>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</si>
  <si>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</si>
  <si>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</si>
  <si>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</si>
  <si>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</si>
  <si>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</si>
  <si>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</si>
  <si>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</si>
  <si>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</si>
  <si>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</si>
  <si>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</si>
  <si>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</si>
  <si>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</si>
  <si>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</si>
  <si>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</si>
  <si>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</si>
  <si>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</si>
  <si>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</si>
  <si>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</si>
  <si>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</si>
  <si>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</si>
  <si>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</si>
  <si>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</si>
  <si>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</si>
  <si>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</si>
  <si>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</si>
  <si>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</si>
  <si>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</si>
  <si>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</si>
  <si>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</si>
  <si>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</si>
  <si>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</si>
  <si>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</si>
  <si>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</si>
  <si>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</si>
  <si>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</si>
  <si>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</si>
  <si>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</si>
  <si>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</si>
  <si>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</si>
  <si>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</si>
  <si>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</si>
  <si>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</si>
  <si>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</si>
  <si>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</si>
  <si>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</si>
  <si>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</si>
  <si>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</si>
  <si>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</si>
  <si>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</si>
  <si>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</si>
  <si>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</si>
  <si>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</si>
  <si>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</si>
  <si>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</si>
  <si>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</si>
  <si>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</si>
  <si>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</si>
  <si>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</si>
  <si>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</si>
  <si>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</si>
  <si>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</si>
  <si>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</si>
  <si>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</si>
  <si>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</si>
  <si>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</si>
  <si>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</si>
  <si>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</si>
  <si>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</si>
  <si>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</si>
  <si>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</si>
  <si>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</si>
  <si>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</si>
  <si>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</si>
  <si>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</si>
  <si>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</si>
  <si>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</si>
  <si>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</si>
  <si>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</si>
  <si>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</si>
  <si>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</si>
  <si>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</si>
  <si>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</si>
  <si>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</si>
  <si>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</si>
  <si>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</si>
  <si>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</si>
  <si>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</si>
  <si>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</si>
  <si>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</si>
  <si>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</si>
  <si>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</si>
  <si>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</si>
  <si>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</si>
  <si>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</si>
  <si>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</si>
  <si>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</si>
  <si>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</si>
  <si>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</si>
  <si>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</si>
  <si>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</si>
  <si>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</si>
  <si>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</si>
  <si>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</si>
  <si>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</si>
  <si>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</si>
  <si>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</si>
  <si>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</si>
  <si>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</si>
  <si>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</si>
  <si>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</si>
  <si>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</si>
  <si>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</si>
  <si>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</si>
  <si>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</si>
  <si>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</si>
  <si>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</si>
  <si>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</si>
  <si>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</si>
  <si>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</si>
  <si>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</si>
  <si>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</si>
  <si>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</si>
  <si>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</si>
  <si>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</si>
  <si>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</si>
  <si>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</si>
  <si>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</si>
  <si>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</si>
  <si>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</si>
  <si>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</si>
  <si>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</si>
  <si>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</si>
  <si>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</si>
  <si>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</si>
  <si>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</si>
  <si>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</si>
  <si>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</si>
  <si>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</si>
  <si>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</si>
  <si>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</si>
  <si>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</si>
  <si>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</si>
  <si>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</si>
  <si>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</si>
  <si>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</si>
  <si>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</si>
  <si>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</si>
  <si>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</si>
  <si>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</si>
  <si>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</si>
  <si>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</si>
  <si>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</si>
  <si>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</si>
  <si>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</si>
  <si>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</si>
  <si>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</si>
  <si>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</si>
  <si>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</si>
  <si>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</si>
  <si>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</si>
  <si>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</si>
  <si>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</si>
  <si>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</si>
  <si>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</si>
  <si>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</si>
  <si>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</si>
  <si>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</si>
  <si>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</si>
  <si>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</si>
  <si>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</si>
  <si>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</si>
  <si>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</si>
  <si>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</si>
  <si>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</si>
  <si>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</si>
  <si>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</si>
  <si>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</si>
  <si>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</si>
  <si>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</si>
  <si>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</si>
  <si>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</si>
  <si>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</si>
  <si>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</si>
  <si>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</si>
  <si>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</si>
  <si>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</si>
  <si>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</si>
  <si>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</si>
  <si>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</si>
  <si>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</si>
  <si>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</si>
  <si>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</si>
  <si>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</si>
  <si>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</si>
  <si>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</si>
  <si>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</si>
  <si>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</si>
  <si>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</si>
  <si>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</si>
  <si>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</si>
  <si>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</si>
  <si>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</si>
  <si>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</si>
  <si>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</si>
  <si>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</si>
  <si>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</si>
  <si>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</si>
  <si>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</si>
  <si>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</si>
  <si>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</si>
  <si>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</si>
  <si>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</si>
  <si>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</si>
  <si>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</si>
  <si>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</si>
  <si>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</si>
  <si>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</si>
  <si>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</si>
  <si>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</si>
  <si>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</si>
  <si>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</si>
  <si>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</si>
  <si>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</si>
  <si>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</si>
  <si>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</si>
  <si>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</si>
  <si>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</si>
  <si>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</si>
  <si>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</si>
  <si>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</si>
  <si>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</si>
  <si>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</si>
  <si>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</si>
  <si>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</si>
  <si>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</si>
  <si>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</si>
  <si>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</si>
  <si>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</si>
  <si>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</si>
  <si>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</si>
  <si>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</si>
  <si>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</si>
  <si>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</si>
  <si>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</si>
  <si>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</si>
  <si>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</si>
  <si>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</si>
  <si>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</si>
  <si>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</si>
  <si>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</si>
  <si>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</si>
  <si>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</si>
  <si>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</si>
  <si>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</si>
  <si>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</si>
  <si>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</si>
  <si>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</si>
  <si>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</si>
  <si>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</si>
  <si>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</si>
  <si>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</si>
  <si>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</si>
  <si>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</si>
  <si>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</si>
  <si>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</si>
  <si>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</si>
  <si>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</si>
  <si>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</si>
  <si>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</si>
  <si>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</si>
  <si>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</si>
  <si>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</si>
  <si>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</si>
  <si>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</si>
  <si>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</si>
  <si>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</si>
  <si>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</si>
  <si>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</si>
  <si>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</si>
  <si>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</si>
  <si>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</si>
  <si>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</si>
  <si>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</si>
  <si>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</si>
  <si>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</si>
  <si>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</si>
  <si>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</si>
  <si>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</si>
  <si>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</si>
  <si>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</si>
  <si>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</si>
  <si>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</si>
  <si>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</si>
  <si>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</si>
  <si>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</si>
  <si>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</si>
  <si>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</si>
  <si>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</si>
  <si>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</si>
  <si>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</si>
  <si>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</si>
  <si>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</si>
  <si>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</si>
  <si>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</si>
  <si>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</si>
  <si>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</si>
  <si>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</si>
  <si>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</si>
  <si>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</si>
  <si>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</si>
  <si>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</si>
  <si>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</si>
  <si>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</si>
  <si>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</si>
  <si>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</si>
  <si>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</si>
  <si>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</si>
  <si>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</si>
  <si>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</si>
  <si>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</si>
  <si>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</si>
  <si>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</si>
  <si>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</si>
  <si>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</si>
  <si>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</si>
  <si>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</si>
  <si>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</si>
  <si>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</si>
  <si>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</si>
  <si>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</si>
  <si>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</si>
  <si>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</si>
  <si>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</si>
  <si>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</si>
  <si>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</si>
  <si>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</si>
  <si>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</si>
  <si>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</si>
  <si>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</si>
  <si>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</si>
  <si>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</si>
  <si>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</si>
  <si>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</si>
  <si>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</si>
  <si>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</si>
  <si>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</si>
  <si>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</si>
  <si>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</si>
  <si>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</si>
  <si>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</si>
  <si>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</si>
  <si>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</si>
  <si>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</si>
  <si>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</si>
  <si>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</si>
  <si>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</si>
  <si>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</si>
  <si>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</si>
  <si>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</si>
  <si>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</si>
  <si>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</si>
  <si>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</si>
  <si>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</si>
  <si>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</si>
  <si>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</si>
  <si>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</si>
  <si>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</si>
  <si>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</si>
  <si>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</si>
  <si>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</si>
  <si>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</si>
  <si>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</si>
  <si>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</si>
  <si>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</si>
  <si>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</si>
  <si>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</si>
  <si>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</si>
  <si>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</si>
  <si>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</si>
  <si>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</si>
  <si>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</si>
  <si>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</si>
  <si>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</si>
  <si>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</si>
  <si>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</si>
  <si>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</si>
  <si>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</si>
  <si>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</si>
  <si>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</si>
  <si>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</si>
  <si>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</si>
  <si>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</si>
  <si>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</si>
  <si>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</si>
  <si>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</si>
  <si>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</si>
  <si>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</si>
  <si>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</si>
  <si>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</si>
  <si>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</si>
  <si>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</si>
  <si>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</si>
  <si>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</si>
  <si>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</si>
  <si>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</si>
  <si>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</si>
  <si>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</si>
  <si>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</si>
  <si>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</si>
  <si>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</si>
  <si>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</si>
  <si>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</si>
  <si>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</si>
  <si>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</si>
  <si>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</si>
  <si>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</si>
  <si>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</si>
  <si>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</si>
  <si>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</si>
  <si>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</si>
  <si>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</si>
  <si>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</si>
  <si>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</si>
  <si>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</si>
  <si>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</si>
  <si>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</si>
  <si>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</si>
  <si>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</si>
  <si>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</si>
  <si>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</si>
  <si>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</si>
  <si>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</si>
  <si>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</si>
  <si>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</si>
  <si>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</si>
  <si>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</si>
  <si>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</si>
  <si>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</si>
  <si>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</si>
  <si>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</si>
  <si>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</si>
  <si>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</si>
  <si>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</si>
  <si>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</si>
  <si>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</si>
  <si>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</si>
  <si>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</si>
  <si>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</si>
  <si>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</si>
  <si>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</si>
  <si>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</si>
  <si>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</si>
  <si>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</si>
  <si>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</si>
  <si>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</si>
  <si>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</si>
  <si>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</si>
  <si>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</si>
  <si>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</si>
  <si>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</si>
  <si>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</si>
  <si>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</si>
  <si>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</si>
  <si>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</si>
  <si>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</si>
  <si>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</si>
  <si>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</si>
  <si>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</si>
  <si>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</si>
  <si>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</si>
  <si>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</si>
  <si>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</si>
  <si>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</si>
  <si>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</si>
  <si>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</si>
  <si>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</si>
  <si>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</si>
  <si>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</si>
  <si>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</si>
  <si>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</si>
  <si>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</si>
  <si>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</si>
  <si>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</si>
  <si>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</si>
  <si>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</si>
  <si>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</si>
  <si>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</si>
  <si>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</si>
  <si>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</si>
  <si>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</si>
  <si>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</si>
  <si>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</si>
  <si>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</si>
  <si>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</si>
  <si>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</si>
  <si>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</si>
  <si>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</si>
  <si>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</si>
  <si>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</si>
  <si>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</si>
  <si>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</si>
  <si>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</si>
  <si>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</si>
  <si>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</si>
  <si>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</si>
  <si>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</si>
  <si>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</si>
  <si>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</si>
  <si>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</si>
  <si>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</si>
  <si>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</si>
  <si>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</si>
  <si>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</si>
  <si>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</si>
  <si>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</si>
  <si>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</si>
  <si>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</si>
  <si>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</si>
  <si>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</si>
  <si>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</si>
  <si>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</si>
  <si>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</si>
  <si>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</si>
  <si>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</si>
  <si>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</si>
  <si>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</si>
  <si>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</si>
  <si>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</si>
  <si>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</si>
  <si>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</si>
  <si>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</si>
  <si>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</si>
  <si>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</si>
  <si>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</si>
  <si>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</si>
  <si>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</si>
  <si>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</si>
  <si>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</si>
  <si>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</si>
  <si>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</si>
  <si>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</si>
  <si>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</si>
  <si>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</si>
  <si>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</si>
  <si>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</si>
  <si>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</si>
  <si>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</si>
  <si>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</si>
  <si>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</si>
  <si>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</si>
  <si>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</si>
  <si>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</si>
  <si>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</si>
  <si>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</si>
  <si>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</si>
  <si>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</si>
  <si>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</si>
  <si>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</si>
  <si>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</si>
  <si>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</si>
  <si>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</si>
  <si>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</si>
  <si>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</si>
  <si>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</si>
  <si>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</si>
  <si>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</si>
  <si>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</si>
  <si>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</si>
  <si>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</si>
  <si>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</si>
  <si>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</si>
  <si>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</si>
  <si>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</si>
  <si>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</si>
  <si>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</si>
  <si>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</si>
  <si>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</si>
  <si>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</si>
  <si>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</si>
  <si>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</si>
  <si>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</si>
  <si>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</si>
  <si>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</si>
  <si>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</si>
  <si>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</si>
  <si>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</si>
  <si>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</si>
  <si>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</si>
  <si>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</si>
  <si>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</si>
  <si>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</si>
  <si>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</si>
  <si>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</si>
  <si>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</si>
  <si>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</si>
  <si>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</si>
  <si>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</si>
  <si>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</si>
  <si>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</si>
  <si>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</si>
  <si>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</si>
  <si>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</si>
  <si>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</si>
  <si>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</si>
  <si>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</si>
  <si>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</si>
  <si>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</si>
  <si>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</si>
  <si>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</si>
  <si>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</si>
  <si>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</si>
  <si>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</si>
  <si>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</si>
  <si>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</si>
  <si>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</si>
  <si>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</si>
  <si>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</si>
  <si>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</si>
  <si>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</si>
  <si>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</si>
  <si>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</si>
  <si>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</si>
  <si>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</si>
  <si>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</si>
  <si>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</si>
  <si>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</si>
  <si>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</si>
  <si>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</si>
  <si>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</si>
  <si>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</si>
  <si>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</si>
  <si>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</si>
  <si>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</si>
  <si>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</si>
  <si>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</si>
  <si>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</si>
  <si>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</si>
  <si>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</si>
  <si>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</si>
  <si>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</si>
  <si>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</si>
  <si>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</si>
  <si>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</si>
  <si>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</si>
  <si>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</si>
  <si>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</si>
  <si>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</si>
  <si>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</si>
  <si>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</si>
  <si>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</si>
  <si>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</si>
  <si>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</si>
  <si>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</si>
  <si>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</si>
  <si>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</si>
  <si>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</si>
  <si>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</si>
  <si>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</si>
  <si>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</si>
  <si>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</si>
  <si>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</si>
  <si>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</si>
  <si>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</si>
  <si>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</si>
  <si>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</si>
  <si>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</si>
  <si>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</si>
  <si>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</si>
  <si>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</si>
  <si>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</si>
  <si>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</si>
  <si>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</si>
  <si>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</si>
  <si>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</si>
  <si>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</si>
  <si>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</si>
  <si>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</si>
  <si>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</si>
  <si>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</si>
  <si>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</si>
  <si>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</si>
  <si>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</si>
  <si>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</si>
  <si>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</si>
  <si>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</si>
  <si>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</si>
  <si>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</si>
  <si>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</si>
  <si>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</si>
  <si>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</si>
  <si>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</si>
  <si>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</si>
  <si>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</si>
  <si>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</si>
  <si>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</si>
  <si>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</si>
  <si>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</si>
  <si>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</si>
  <si>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</si>
  <si>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</si>
  <si>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</si>
  <si>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</si>
  <si>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</si>
  <si>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</si>
  <si>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</si>
  <si>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</si>
  <si>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</si>
  <si>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</si>
  <si>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</si>
  <si>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</si>
  <si>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</si>
  <si>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</si>
  <si>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</si>
  <si>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</si>
  <si>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</si>
  <si>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</si>
  <si>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</si>
  <si>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</si>
  <si>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</si>
  <si>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</si>
  <si>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</si>
  <si>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</si>
  <si>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</si>
  <si>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</si>
  <si>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</si>
  <si>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</si>
  <si>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</si>
  <si>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</si>
  <si>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</si>
  <si>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</si>
  <si>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</si>
  <si>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</si>
  <si>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</si>
  <si>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</si>
  <si>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</si>
  <si>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</si>
  <si>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</si>
  <si>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</si>
  <si>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</si>
  <si>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</si>
  <si>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</si>
  <si>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</si>
  <si>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</si>
  <si>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</si>
  <si>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</si>
  <si>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</si>
  <si>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</si>
  <si>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</si>
  <si>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</si>
  <si>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</si>
  <si>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</si>
  <si>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</si>
  <si>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</si>
  <si>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</si>
  <si>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</si>
  <si>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</si>
  <si>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</si>
  <si>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</si>
  <si>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</si>
  <si>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</si>
  <si>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</si>
  <si>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</si>
  <si>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</si>
  <si>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</si>
  <si>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</si>
  <si>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</si>
  <si>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</si>
  <si>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</si>
  <si>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</si>
  <si>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</si>
  <si>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</si>
  <si>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</si>
  <si>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</si>
  <si>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</si>
  <si>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</si>
  <si>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</si>
  <si>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</si>
  <si>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</si>
  <si>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</si>
  <si>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</si>
  <si>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</si>
  <si>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</si>
  <si>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</si>
  <si>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</si>
  <si>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</si>
  <si>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</si>
  <si>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</si>
  <si>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</si>
  <si>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</si>
  <si>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</si>
  <si>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</si>
  <si>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</si>
  <si>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</si>
  <si>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</si>
  <si>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</si>
  <si>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</si>
  <si>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</si>
  <si>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</si>
  <si>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</si>
  <si>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</si>
  <si>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</si>
  <si>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</si>
  <si>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</si>
  <si>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</si>
  <si>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</si>
  <si>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</si>
  <si>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</si>
  <si>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</si>
  <si>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</si>
  <si>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</si>
  <si>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</si>
  <si>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</si>
  <si>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</si>
  <si>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</si>
  <si>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</si>
  <si>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</si>
  <si>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</si>
  <si>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</si>
  <si>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</si>
  <si>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</si>
  <si>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</si>
  <si>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</si>
  <si>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</si>
  <si>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</si>
  <si>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</si>
  <si>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</si>
  <si>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</si>
  <si>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</si>
  <si>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</si>
  <si>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</si>
  <si>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</si>
  <si>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</si>
  <si>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</si>
  <si>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</si>
  <si>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</si>
  <si>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</si>
  <si>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</si>
  <si>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</si>
  <si>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</si>
  <si>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</si>
  <si>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</si>
  <si>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</si>
  <si>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</si>
  <si>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</si>
  <si>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</si>
  <si>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</si>
  <si>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</si>
  <si>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</si>
  <si>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</si>
  <si>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</si>
  <si>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</si>
  <si>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</si>
  <si>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</si>
  <si>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</si>
  <si>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</si>
  <si>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</si>
  <si>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</si>
  <si>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</si>
  <si>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</si>
  <si>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</si>
  <si>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</si>
  <si>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</si>
  <si>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</si>
  <si>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</si>
  <si>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</si>
  <si>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</si>
  <si>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</si>
  <si>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</si>
  <si>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</si>
  <si>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</si>
  <si>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</si>
  <si>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</si>
  <si>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</si>
  <si>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</si>
  <si>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</si>
  <si>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</si>
  <si>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</si>
  <si>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</si>
  <si>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</si>
  <si>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</si>
  <si>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</si>
  <si>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</si>
  <si>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</si>
  <si>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</si>
  <si>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</si>
  <si>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</si>
  <si>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</si>
  <si>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</si>
  <si>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</si>
  <si>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</si>
  <si>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</si>
  <si>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</si>
  <si>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</si>
  <si>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</si>
  <si>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</si>
  <si>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</si>
  <si>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</si>
  <si>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</si>
  <si>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</si>
  <si>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</si>
  <si>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</si>
  <si>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</si>
  <si>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</si>
  <si>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</si>
  <si>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</si>
  <si>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</si>
  <si>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</si>
  <si>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</si>
  <si>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</si>
  <si>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</si>
  <si>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</si>
  <si>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</si>
  <si>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</si>
  <si>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</si>
  <si>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</si>
  <si>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</si>
  <si>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</si>
  <si>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</si>
  <si>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</si>
  <si>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</si>
  <si>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</si>
  <si>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</si>
  <si>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</si>
  <si>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</si>
  <si>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</si>
  <si>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</si>
  <si>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</si>
  <si>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</si>
  <si>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</si>
  <si>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</si>
  <si>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</si>
  <si>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</si>
  <si>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</si>
  <si>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</si>
  <si>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</si>
  <si>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</si>
  <si>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</si>
  <si>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</si>
  <si>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</si>
  <si>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</si>
  <si>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</si>
  <si>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</si>
  <si>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</si>
  <si>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</si>
  <si>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</si>
  <si>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</si>
  <si>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</si>
  <si>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</si>
  <si>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</si>
  <si>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</si>
  <si>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</si>
  <si>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</si>
  <si>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</si>
  <si>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</si>
  <si>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</si>
  <si>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</si>
  <si>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</si>
  <si>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</si>
  <si>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</si>
  <si>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</si>
  <si>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</si>
  <si>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</si>
  <si>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</si>
  <si>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</si>
  <si>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</si>
  <si>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</si>
  <si>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</si>
  <si>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</si>
  <si>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</si>
  <si>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</si>
  <si>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</si>
  <si>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</si>
  <si>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</si>
  <si>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</si>
  <si>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</si>
  <si>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</si>
  <si>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</si>
  <si>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</si>
  <si>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</si>
  <si>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</si>
  <si>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</si>
  <si>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</si>
  <si>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</si>
  <si>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</si>
  <si>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</si>
  <si>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</si>
  <si>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</si>
  <si>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</si>
  <si>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</si>
  <si>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</si>
  <si>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</si>
  <si>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</si>
  <si>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</si>
  <si>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</si>
  <si>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</si>
  <si>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</si>
  <si>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</si>
  <si>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</si>
  <si>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</si>
  <si>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</si>
  <si>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</si>
  <si>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</si>
  <si>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</si>
  <si>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</si>
  <si>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</si>
  <si>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</si>
  <si>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</si>
  <si>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</si>
  <si>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</si>
  <si>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</si>
  <si>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</si>
  <si>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</si>
  <si>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</si>
  <si>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</si>
  <si>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</si>
  <si>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</si>
  <si>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</si>
  <si>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</si>
  <si>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</si>
  <si>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</si>
  <si>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</si>
  <si>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</si>
  <si>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</si>
  <si>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</si>
  <si>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</si>
  <si>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</si>
  <si>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</si>
  <si>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</si>
  <si>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</si>
  <si>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</si>
  <si>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</si>
  <si>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</si>
  <si>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</si>
  <si>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</si>
  <si>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</si>
  <si>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</si>
  <si>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</si>
  <si>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</si>
  <si>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</si>
  <si>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</si>
  <si>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</si>
  <si>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</si>
  <si>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</si>
  <si>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</si>
  <si>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</si>
  <si>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</si>
  <si>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</si>
  <si>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</si>
  <si>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</si>
  <si>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</si>
  <si>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</si>
  <si>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</si>
  <si>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</si>
  <si>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</si>
  <si>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</si>
  <si>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</si>
  <si>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</si>
  <si>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</si>
  <si>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</si>
  <si>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</si>
  <si>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</si>
  <si>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</si>
  <si>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</si>
  <si>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</si>
  <si>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</si>
  <si>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</si>
  <si>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</si>
  <si>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</si>
  <si>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</si>
  <si>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</si>
  <si>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</si>
  <si>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</si>
  <si>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</si>
  <si>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</si>
  <si>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</si>
  <si>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</si>
  <si>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</si>
  <si>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</si>
  <si>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</si>
  <si>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</si>
  <si>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</si>
  <si>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</si>
  <si>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</si>
  <si>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</si>
  <si>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</si>
  <si>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</si>
  <si>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</si>
  <si>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</si>
  <si>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</si>
  <si>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</si>
  <si>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</si>
  <si>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</si>
  <si>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</si>
  <si>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</si>
  <si>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</si>
  <si>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</si>
  <si>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</si>
  <si>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</si>
  <si>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</si>
  <si>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</si>
  <si>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</si>
  <si>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</si>
  <si>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</si>
  <si>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</si>
  <si>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</si>
  <si>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</si>
  <si>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</si>
  <si>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</si>
  <si>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</si>
  <si>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</si>
  <si>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</si>
  <si>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</si>
  <si>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</si>
  <si>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</si>
  <si>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</si>
  <si>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</si>
  <si>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</si>
  <si>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</si>
  <si>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</si>
  <si>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</si>
  <si>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</si>
  <si>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</si>
  <si>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</si>
  <si>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</si>
  <si>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</si>
  <si>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</si>
  <si>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</si>
  <si>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</si>
  <si>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</si>
  <si>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</si>
  <si>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</si>
  <si>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</si>
  <si>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</si>
  <si>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</si>
  <si>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</si>
  <si>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</si>
  <si>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</si>
  <si>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</si>
  <si>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</si>
  <si>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</si>
  <si>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</si>
  <si>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</si>
  <si>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</si>
  <si>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</si>
  <si>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</si>
  <si>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</si>
  <si>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</si>
  <si>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</si>
  <si>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</si>
  <si>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</si>
  <si>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</si>
  <si>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</si>
  <si>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</si>
  <si>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</si>
  <si>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</si>
  <si>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</si>
  <si>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</si>
  <si>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</si>
  <si>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</si>
  <si>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</si>
  <si>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</si>
  <si>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</si>
  <si>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</si>
  <si>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</si>
  <si>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</si>
  <si>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</si>
  <si>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</si>
  <si>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</si>
  <si>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</si>
  <si>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</si>
  <si>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</si>
  <si>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</si>
  <si>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</si>
  <si>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</si>
  <si>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</si>
  <si>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</si>
  <si>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</si>
  <si>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</si>
  <si>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</si>
  <si>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</si>
  <si>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</si>
  <si>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</si>
  <si>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</si>
  <si>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</si>
  <si>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</si>
  <si>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</si>
  <si>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</si>
  <si>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</si>
  <si>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</si>
  <si>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</si>
  <si>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</si>
  <si>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</si>
  <si>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</si>
  <si>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</si>
  <si>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</si>
  <si>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</si>
  <si>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</si>
  <si>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</si>
  <si>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</si>
  <si>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</si>
  <si>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</si>
  <si>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</si>
  <si>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</si>
  <si>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</si>
  <si>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</si>
  <si>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</si>
  <si>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</si>
  <si>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</si>
  <si>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</si>
  <si>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</si>
  <si>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</si>
  <si>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</si>
  <si>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</si>
  <si>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</si>
  <si>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</si>
  <si>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</si>
  <si>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</si>
  <si>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</si>
  <si>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</si>
  <si>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</si>
  <si>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</si>
  <si>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</si>
  <si>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</si>
  <si>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</si>
  <si>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</si>
  <si>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</si>
  <si>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</si>
  <si>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</si>
  <si>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</si>
  <si>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</si>
  <si>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</si>
  <si>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</si>
  <si>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</si>
  <si>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</si>
  <si>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</si>
  <si>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</si>
  <si>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</si>
  <si>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</si>
  <si>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</si>
  <si>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</si>
  <si>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</si>
  <si>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</si>
  <si>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</si>
  <si>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</si>
  <si>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</si>
  <si>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</si>
  <si>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</si>
  <si>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</si>
  <si>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</si>
  <si>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</si>
  <si>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</si>
  <si>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</si>
  <si>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</si>
  <si>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</si>
  <si>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</si>
  <si>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</si>
  <si>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</si>
  <si>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</si>
  <si>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</si>
  <si>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</si>
  <si>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</si>
  <si>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</si>
  <si>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</si>
  <si>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</si>
  <si>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</si>
  <si>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</si>
  <si>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</si>
  <si>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</si>
  <si>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</si>
  <si>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</si>
  <si>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</si>
  <si>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</si>
  <si>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</si>
  <si>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</si>
  <si>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</si>
  <si>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</si>
  <si>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</si>
  <si>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</si>
  <si>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</si>
  <si>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</si>
  <si>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</si>
  <si>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</si>
  <si>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</si>
  <si>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</si>
  <si>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</si>
  <si>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</si>
  <si>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</si>
  <si>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</si>
  <si>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</si>
  <si>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</si>
  <si>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</si>
  <si>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</si>
  <si>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</si>
  <si>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</si>
  <si>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</si>
  <si>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</si>
  <si>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</si>
  <si>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</si>
  <si>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</si>
  <si>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</si>
  <si>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</si>
  <si>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</si>
  <si>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</si>
  <si>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</si>
  <si>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</si>
  <si>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</si>
  <si>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</si>
  <si>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</si>
  <si>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</si>
  <si>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</si>
  <si>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</si>
  <si>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</si>
  <si>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</si>
  <si>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</si>
  <si>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</si>
  <si>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</si>
  <si>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</si>
  <si>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</si>
  <si>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</si>
  <si>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</si>
  <si>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</si>
  <si>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</si>
  <si>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</si>
  <si>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</si>
  <si>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</si>
  <si>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</si>
  <si>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</si>
  <si>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</si>
  <si>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</si>
  <si>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</si>
  <si>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</si>
  <si>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</si>
  <si>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</si>
  <si>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</si>
  <si>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</si>
  <si>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</si>
  <si>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</si>
  <si>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</si>
  <si>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</si>
  <si>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</si>
  <si>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</si>
  <si>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</si>
  <si>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</si>
  <si>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</si>
  <si>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</si>
  <si>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</si>
  <si>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</si>
  <si>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</si>
  <si>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</si>
  <si>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</si>
  <si>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</si>
  <si>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</si>
  <si>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</si>
  <si>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</si>
  <si>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</si>
  <si>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</si>
  <si>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</si>
  <si>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</si>
  <si>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</si>
  <si>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</si>
  <si>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</si>
  <si>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</si>
  <si>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</si>
  <si>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</si>
  <si>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</si>
  <si>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</si>
  <si>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</si>
  <si>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</si>
  <si>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</si>
  <si>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</si>
  <si>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</si>
  <si>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</si>
  <si>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</si>
  <si>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</si>
  <si>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</si>
  <si>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</si>
  <si>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</si>
  <si>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</si>
  <si>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</si>
  <si>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</si>
  <si>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</si>
  <si>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</si>
  <si>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</si>
  <si>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</si>
  <si>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</si>
  <si>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</si>
  <si>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</si>
  <si>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</si>
  <si>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</si>
  <si>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</si>
  <si>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</si>
  <si>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</si>
  <si>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</si>
  <si>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</si>
  <si>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</si>
  <si>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</si>
  <si>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</si>
  <si>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</si>
  <si>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</si>
  <si>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</si>
  <si>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</si>
  <si>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</si>
  <si>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</si>
  <si>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</si>
  <si>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</si>
  <si>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</si>
  <si>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</si>
  <si>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</si>
  <si>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</si>
  <si>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</si>
  <si>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</si>
  <si>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</si>
  <si>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</si>
  <si>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</si>
  <si>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</si>
  <si>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</si>
  <si>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</si>
  <si>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</si>
  <si>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</si>
  <si>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</si>
  <si>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</si>
  <si>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</si>
  <si>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</si>
  <si>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</si>
  <si>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</si>
  <si>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</si>
  <si>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</si>
  <si>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</si>
  <si>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</si>
  <si>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</si>
  <si>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</si>
  <si>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</si>
  <si>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</si>
  <si>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</si>
  <si>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</si>
  <si>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</si>
  <si>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</si>
  <si>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</si>
  <si>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</si>
  <si>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</si>
  <si>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</si>
  <si>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</si>
  <si>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</si>
  <si>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</si>
  <si>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</si>
  <si>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</si>
  <si>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</si>
  <si>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</si>
  <si>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</si>
  <si>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</si>
  <si>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</si>
  <si>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</si>
  <si>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</si>
  <si>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</si>
  <si>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</si>
  <si>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</si>
  <si>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</si>
  <si>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</si>
  <si>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</si>
  <si>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</si>
  <si>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</si>
  <si>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</si>
  <si>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</si>
  <si>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</si>
  <si>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</si>
  <si>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</si>
  <si>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</si>
  <si>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</si>
  <si>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</si>
  <si>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</si>
  <si>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</si>
  <si>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</si>
  <si>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</si>
  <si>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</si>
  <si>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</si>
  <si>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</si>
  <si>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</si>
  <si>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</si>
  <si>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</si>
  <si>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</si>
  <si>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</si>
  <si>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</si>
  <si>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</si>
  <si>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</si>
  <si>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</si>
  <si>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</si>
  <si>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</si>
  <si>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</si>
  <si>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</si>
  <si>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</si>
  <si>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</si>
  <si>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</si>
  <si>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</si>
  <si>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</si>
  <si>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</si>
  <si>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</si>
  <si>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</si>
  <si>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</si>
  <si>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</si>
  <si>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</si>
  <si>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</si>
  <si>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</si>
  <si>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</si>
  <si>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</si>
  <si>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</si>
  <si>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</si>
  <si>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</si>
  <si>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</si>
  <si>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</si>
  <si>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</si>
  <si>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</si>
  <si>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</si>
  <si>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</si>
  <si>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</si>
  <si>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</si>
  <si>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</si>
  <si>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</si>
  <si>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</si>
  <si>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</si>
  <si>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</si>
  <si>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</si>
  <si>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</si>
  <si>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</si>
  <si>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</si>
  <si>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</si>
  <si>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</si>
  <si>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</si>
  <si>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</si>
  <si>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</si>
  <si>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</si>
  <si>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</si>
  <si>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</si>
  <si>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</si>
  <si>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</si>
  <si>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</si>
  <si>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</si>
  <si>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</si>
  <si>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</si>
  <si>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</si>
  <si>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</si>
  <si>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</si>
  <si>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</si>
  <si>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</si>
  <si>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</si>
  <si>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</si>
  <si>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</si>
  <si>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</si>
  <si>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</si>
  <si>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</si>
  <si>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</si>
  <si>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</si>
  <si>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</si>
  <si>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</si>
  <si>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</si>
  <si>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</si>
  <si>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</si>
  <si>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</si>
  <si>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</si>
  <si>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</si>
  <si>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</si>
  <si>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</si>
  <si>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</si>
  <si>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</si>
  <si>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</si>
  <si>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</si>
  <si>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</si>
  <si>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</si>
  <si>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</si>
  <si>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</si>
  <si>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</si>
  <si>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</si>
  <si>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</si>
  <si>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</si>
  <si>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</si>
  <si>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</si>
  <si>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</si>
  <si>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</si>
  <si>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</si>
  <si>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</si>
  <si>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</si>
  <si>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</si>
  <si>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</si>
  <si>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</si>
  <si>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</si>
  <si>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</si>
  <si>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</si>
  <si>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</si>
  <si>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</si>
  <si>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</si>
  <si>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</si>
  <si>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</si>
  <si>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</si>
  <si>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</si>
  <si>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</si>
  <si>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</si>
  <si>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</si>
  <si>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</si>
  <si>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</si>
  <si>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</si>
  <si>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</si>
  <si>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</si>
  <si>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</si>
  <si>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</si>
  <si>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</si>
  <si>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</si>
  <si>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</si>
  <si>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</si>
  <si>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</si>
  <si>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</si>
  <si>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</si>
  <si>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</si>
  <si>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</si>
  <si>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</si>
  <si>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</si>
  <si>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</si>
  <si>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</si>
  <si>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</si>
  <si>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</si>
  <si>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</si>
  <si>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</si>
  <si>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</si>
  <si>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</si>
  <si>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</si>
  <si>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</si>
  <si>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</si>
  <si>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</si>
  <si>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</si>
  <si>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</si>
  <si>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</si>
  <si>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</si>
  <si>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</si>
  <si>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</si>
  <si>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</si>
  <si>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</si>
  <si>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</si>
  <si>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</si>
  <si>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</si>
  <si>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</si>
  <si>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</si>
  <si>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</si>
  <si>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</si>
  <si>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</si>
  <si>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</si>
  <si>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</si>
  <si>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</si>
  <si>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</si>
  <si>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</si>
  <si>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</si>
  <si>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</si>
  <si>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</si>
  <si>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</si>
  <si>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</si>
  <si>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</si>
  <si>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</si>
  <si>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</si>
  <si>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</si>
  <si>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</si>
  <si>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</si>
  <si>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</si>
  <si>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</si>
  <si>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</si>
  <si>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</si>
  <si>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</si>
  <si>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</si>
  <si>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</si>
  <si>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</si>
  <si>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</si>
  <si>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</si>
  <si>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</si>
  <si>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</si>
  <si>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</si>
  <si>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</si>
  <si>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</si>
  <si>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</si>
  <si>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</si>
  <si>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</si>
  <si>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</si>
  <si>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</si>
  <si>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</si>
  <si>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</si>
  <si>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</si>
  <si>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</si>
  <si>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</si>
  <si>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</si>
  <si>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</si>
  <si>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</si>
  <si>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</si>
  <si>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</si>
  <si>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</si>
  <si>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</si>
  <si>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</si>
  <si>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</si>
  <si>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</si>
  <si>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</si>
  <si>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</si>
  <si>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</si>
  <si>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</si>
  <si>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</si>
  <si>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</si>
  <si>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</si>
  <si>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</si>
  <si>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</si>
  <si>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</si>
  <si>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</si>
  <si>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</si>
  <si>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</si>
  <si>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</si>
  <si>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</si>
  <si>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</si>
  <si>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</si>
  <si>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</si>
  <si>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</si>
  <si>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</si>
  <si>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</si>
  <si>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</si>
  <si>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</si>
  <si>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</si>
  <si>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</si>
  <si>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</si>
  <si>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</si>
  <si>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</si>
  <si>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</si>
  <si>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</si>
  <si>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</si>
  <si>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</si>
  <si>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</si>
  <si>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</si>
  <si>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</si>
  <si>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</si>
  <si>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</si>
  <si>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</si>
  <si>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</si>
  <si>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</si>
  <si>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</si>
  <si>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</si>
  <si>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</si>
  <si>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</si>
  <si>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</si>
  <si>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</si>
  <si>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</si>
  <si>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</si>
  <si>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</si>
  <si>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</si>
  <si>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</si>
  <si>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</si>
  <si>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</si>
  <si>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</si>
  <si>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</si>
  <si>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</si>
  <si>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</si>
  <si>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</si>
  <si>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</si>
  <si>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</si>
  <si>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</si>
  <si>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</si>
  <si>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</si>
  <si>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</si>
  <si>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</si>
  <si>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</si>
  <si>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</si>
  <si>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</si>
  <si>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</si>
  <si>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</si>
  <si>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</si>
  <si>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</si>
  <si>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</si>
  <si>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</si>
  <si>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</si>
  <si>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</si>
  <si>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</si>
  <si>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</si>
  <si>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</si>
  <si>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</si>
  <si>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</si>
  <si>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</si>
  <si>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</si>
  <si>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</si>
  <si>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</si>
  <si>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</si>
  <si>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</si>
  <si>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</si>
  <si>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</si>
  <si>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</si>
  <si>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</si>
  <si>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</si>
  <si>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</si>
  <si>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</si>
  <si>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</si>
  <si>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</si>
  <si>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</si>
  <si>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</si>
  <si>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</si>
  <si>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</si>
  <si>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</si>
  <si>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</si>
  <si>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</si>
  <si>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</si>
  <si>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</si>
  <si>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</si>
  <si>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</si>
  <si>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</si>
  <si>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</si>
  <si>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</si>
  <si>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</si>
  <si>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</si>
  <si>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</si>
  <si>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</si>
  <si>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</si>
  <si>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</si>
  <si>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</si>
  <si>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</si>
  <si>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</si>
  <si>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</si>
  <si>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</si>
  <si>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</si>
  <si>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</si>
  <si>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</si>
  <si>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</si>
  <si>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</si>
  <si>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</si>
  <si>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</si>
  <si>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</si>
  <si>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</si>
  <si>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</si>
  <si>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</si>
  <si>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</si>
  <si>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</si>
  <si>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</si>
  <si>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</si>
  <si>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</si>
  <si>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</si>
  <si>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</si>
  <si>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</si>
  <si>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</si>
  <si>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</si>
  <si>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</si>
  <si>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</si>
  <si>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</si>
  <si>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</si>
  <si>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</si>
  <si>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</si>
  <si>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</si>
  <si>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</si>
  <si>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</si>
  <si>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</si>
  <si>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</si>
  <si>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</si>
  <si>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</si>
  <si>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</si>
  <si>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</si>
  <si>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</si>
  <si>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</si>
  <si>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</si>
  <si>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</si>
  <si>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</si>
  <si>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</si>
  <si>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</si>
  <si>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</si>
  <si>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</si>
  <si>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</si>
  <si>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</si>
  <si>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</si>
  <si>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</si>
  <si>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</si>
  <si>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</si>
  <si>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</si>
  <si>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</si>
  <si>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</si>
  <si>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</si>
  <si>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</si>
  <si>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</si>
  <si>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</si>
  <si>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</si>
  <si>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</si>
  <si>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</si>
  <si>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</si>
  <si>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</si>
  <si>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</si>
  <si>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</si>
  <si>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</si>
  <si>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</si>
  <si>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</si>
  <si>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</si>
  <si>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</si>
  <si>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</si>
  <si>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</si>
  <si>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</si>
  <si>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</si>
  <si>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</si>
  <si>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</si>
  <si>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</si>
  <si>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</si>
  <si>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</si>
  <si>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</si>
  <si>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</si>
  <si>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</si>
  <si>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</si>
  <si>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</si>
  <si>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</si>
  <si>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</si>
  <si>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</si>
  <si>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</si>
  <si>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</si>
  <si>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</si>
  <si>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</si>
  <si>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</si>
  <si>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</si>
  <si>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</si>
  <si>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</si>
  <si>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</si>
  <si>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</si>
  <si>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</si>
  <si>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</si>
  <si>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</si>
  <si>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</si>
  <si>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</si>
  <si>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</si>
  <si>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</si>
  <si>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</si>
  <si>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</si>
  <si>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</si>
  <si>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</si>
  <si>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</si>
  <si>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</si>
  <si>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</si>
  <si>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</si>
  <si>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</si>
  <si>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</si>
  <si>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</si>
  <si>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</si>
  <si>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</si>
  <si>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</si>
  <si>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</si>
  <si>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</si>
  <si>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</si>
  <si>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</si>
  <si>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</si>
  <si>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</si>
  <si>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</si>
  <si>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</si>
  <si>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</si>
  <si>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</si>
  <si>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</si>
  <si>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</si>
  <si>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</si>
  <si>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</si>
  <si>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</si>
  <si>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</si>
  <si>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</si>
  <si>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</si>
  <si>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</si>
  <si>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</si>
  <si>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</si>
  <si>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</si>
  <si>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</si>
  <si>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</si>
  <si>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</si>
  <si>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</si>
  <si>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</si>
  <si>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</si>
  <si>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</si>
  <si>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</si>
  <si>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</si>
  <si>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</si>
  <si>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</si>
  <si>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</si>
  <si>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</si>
  <si>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</si>
  <si>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</si>
  <si>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</si>
  <si>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</si>
  <si>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</si>
  <si>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</si>
  <si>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</si>
  <si>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</si>
  <si>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</si>
  <si>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</si>
  <si>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</si>
  <si>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</si>
  <si>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</si>
  <si>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</si>
  <si>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</si>
  <si>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</si>
  <si>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</si>
  <si>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</si>
  <si>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</si>
  <si>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</si>
  <si>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</si>
  <si>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</si>
  <si>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</si>
  <si>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</si>
  <si>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</si>
  <si>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</si>
  <si>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</si>
  <si>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</si>
  <si>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</si>
  <si>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</si>
  <si>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</si>
  <si>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</si>
  <si>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</si>
  <si>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</si>
  <si>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</si>
  <si>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</si>
  <si>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</si>
  <si>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</si>
  <si>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</si>
  <si>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</si>
  <si>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</si>
  <si>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</si>
  <si>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</si>
  <si>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</si>
  <si>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</si>
  <si>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</si>
  <si>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</si>
  <si>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</si>
  <si>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</si>
  <si>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</si>
  <si>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</si>
  <si>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</si>
  <si>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</si>
  <si>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</si>
  <si>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</si>
  <si>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</si>
  <si>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</si>
  <si>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</si>
  <si>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</si>
  <si>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</si>
  <si>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</si>
  <si>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</si>
  <si>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</si>
  <si>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</si>
  <si>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</si>
  <si>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</si>
  <si>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</si>
  <si>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</si>
  <si>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</si>
  <si>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</si>
  <si>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</si>
  <si>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</si>
  <si>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</si>
  <si>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</si>
  <si>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</si>
  <si>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</si>
  <si>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</si>
  <si>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</si>
  <si>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</si>
  <si>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</si>
  <si>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</si>
  <si>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</si>
  <si>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</si>
  <si>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</si>
  <si>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</si>
  <si>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</si>
  <si>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</si>
  <si>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</si>
  <si>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</si>
  <si>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</si>
  <si>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</si>
  <si>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</si>
  <si>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</si>
  <si>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</si>
  <si>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</si>
  <si>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</si>
  <si>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</si>
  <si>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</si>
  <si>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</si>
  <si>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</si>
  <si>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</si>
  <si>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</si>
  <si>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</si>
  <si>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</si>
  <si>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</si>
  <si>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</si>
  <si>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</si>
  <si>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</si>
  <si>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</si>
  <si>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</si>
  <si>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</si>
  <si>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</si>
  <si>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</si>
  <si>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</si>
  <si>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</si>
  <si>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</si>
  <si>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</si>
  <si>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</si>
  <si>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</si>
  <si>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</si>
  <si>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</si>
  <si>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</si>
  <si>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</si>
  <si>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</si>
  <si>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</si>
  <si>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</si>
  <si>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</si>
  <si>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</si>
  <si>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</si>
  <si>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</si>
  <si>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</si>
  <si>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</si>
  <si>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</si>
  <si>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</si>
  <si>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</si>
  <si>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</si>
  <si>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</si>
  <si>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</si>
  <si>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</si>
  <si>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</si>
  <si>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</si>
  <si>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</si>
  <si>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</si>
  <si>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</si>
  <si>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</si>
  <si>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</si>
  <si>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</si>
  <si>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</si>
  <si>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</si>
  <si>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</si>
  <si>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</si>
  <si>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</si>
  <si>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</si>
  <si>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</si>
  <si>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</si>
  <si>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</si>
  <si>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</si>
  <si>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</si>
  <si>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</si>
  <si>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</si>
  <si>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</si>
  <si>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</si>
  <si>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</si>
  <si>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</si>
  <si>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</si>
  <si>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</si>
  <si>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</si>
  <si>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</si>
  <si>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</si>
  <si>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</si>
  <si>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</si>
  <si>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</si>
  <si>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</si>
  <si>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</si>
  <si>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</si>
  <si>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</si>
  <si>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</si>
  <si>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</si>
  <si>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</si>
  <si>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</si>
  <si>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</si>
  <si>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</si>
  <si>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</si>
  <si>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</si>
  <si>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</si>
  <si>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</si>
  <si>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</si>
  <si>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</si>
  <si>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</si>
  <si>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</si>
  <si>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</si>
  <si>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</si>
  <si>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</si>
  <si>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</si>
  <si>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</si>
  <si>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</si>
  <si>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</si>
  <si>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</si>
  <si>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</si>
  <si>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</si>
  <si>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</si>
  <si>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</si>
  <si>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</si>
  <si>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</si>
  <si>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</si>
  <si>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</si>
  <si>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</si>
  <si>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</si>
  <si>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</si>
  <si>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</si>
  <si>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</si>
  <si>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</si>
  <si>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</si>
  <si>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</si>
  <si>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</si>
  <si>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</si>
  <si>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</si>
  <si>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</si>
  <si>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</si>
  <si>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</si>
  <si>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</si>
  <si>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</si>
  <si>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</si>
  <si>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</si>
  <si>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</si>
  <si>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</si>
  <si>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</si>
  <si>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</si>
  <si>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</si>
  <si>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</si>
  <si>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</si>
  <si>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</si>
  <si>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</si>
  <si>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</si>
  <si>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</si>
  <si>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</si>
  <si>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</si>
  <si>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</si>
  <si>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</si>
  <si>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</si>
  <si>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</si>
  <si>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</si>
  <si>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</si>
  <si>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</si>
  <si>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</si>
  <si>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</si>
  <si>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</si>
  <si>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</si>
  <si>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</si>
  <si>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</si>
  <si>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</si>
  <si>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</si>
  <si>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</si>
  <si>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</si>
  <si>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</si>
  <si>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</si>
  <si>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</si>
  <si>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</si>
  <si>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</si>
  <si>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</si>
  <si>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</si>
  <si>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</si>
  <si>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</si>
  <si>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</si>
  <si>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</si>
  <si>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</si>
  <si>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</si>
  <si>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</si>
  <si>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</si>
  <si>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</si>
  <si>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</si>
  <si>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</si>
  <si>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</si>
  <si>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</si>
  <si>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</si>
  <si>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</si>
  <si>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</si>
  <si>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</si>
  <si>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</si>
  <si>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</si>
  <si>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</si>
  <si>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</si>
  <si>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</si>
  <si>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</si>
  <si>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</si>
  <si>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</si>
  <si>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</si>
  <si>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</si>
  <si>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</si>
  <si>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</si>
  <si>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</si>
  <si>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</si>
  <si>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</si>
  <si>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</si>
  <si>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</si>
  <si>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</si>
  <si>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</si>
  <si>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</si>
  <si>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</si>
  <si>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</si>
  <si>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</si>
  <si>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</si>
  <si>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</si>
  <si>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</si>
  <si>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</si>
  <si>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</si>
  <si>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</si>
  <si>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</si>
  <si>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</si>
  <si>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</si>
  <si>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</si>
  <si>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</si>
  <si>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</si>
  <si>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</si>
  <si>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</si>
  <si>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</si>
  <si>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</si>
  <si>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</si>
  <si>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</si>
  <si>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</si>
  <si>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</si>
  <si>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</si>
  <si>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</si>
  <si>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</si>
  <si>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</si>
  <si>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</si>
  <si>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</si>
  <si>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</si>
  <si>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</si>
  <si>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</si>
  <si>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</si>
  <si>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</si>
  <si>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</si>
  <si>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</si>
  <si>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</si>
  <si>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</si>
  <si>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</si>
  <si>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</si>
  <si>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</si>
  <si>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</si>
  <si>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</si>
  <si>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</si>
  <si>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</si>
  <si>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</si>
  <si>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</si>
  <si>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</si>
  <si>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</si>
  <si>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</si>
  <si>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</si>
  <si>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</si>
  <si>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</si>
  <si>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</si>
  <si>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</si>
  <si>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</si>
  <si>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</si>
  <si>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</si>
  <si>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</si>
  <si>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</si>
  <si>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</si>
  <si>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</si>
  <si>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</si>
  <si>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</si>
  <si>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</si>
  <si>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</si>
  <si>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</si>
  <si>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</si>
  <si>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</si>
  <si>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</si>
  <si>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</si>
  <si>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</si>
  <si>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</si>
  <si>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</si>
  <si>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</si>
  <si>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</si>
  <si>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</si>
  <si>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</si>
  <si>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</si>
  <si>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</si>
  <si>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</si>
  <si>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</si>
  <si>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</si>
  <si>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</si>
  <si>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</si>
  <si>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</si>
  <si>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</si>
  <si>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</si>
  <si>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</si>
  <si>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</si>
  <si>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</si>
  <si>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</si>
  <si>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</si>
  <si>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</si>
  <si>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</si>
  <si>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</si>
  <si>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</si>
  <si>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</si>
  <si>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</si>
  <si>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</si>
  <si>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</si>
  <si>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</si>
  <si>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</si>
  <si>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</si>
  <si>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</si>
  <si>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</si>
  <si>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</si>
  <si>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</si>
  <si>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</si>
  <si>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</si>
  <si>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</si>
  <si>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</si>
  <si>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</si>
  <si>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</si>
  <si>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</si>
  <si>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</si>
  <si>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</si>
  <si>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</si>
  <si>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</si>
  <si>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</si>
  <si>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</si>
  <si>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</si>
  <si>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</si>
  <si>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</si>
  <si>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</si>
  <si>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</si>
  <si>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</si>
  <si>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</si>
  <si>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</si>
  <si>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</si>
  <si>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</si>
  <si>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</si>
  <si>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</si>
  <si>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</si>
  <si>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</si>
  <si>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</si>
  <si>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</si>
  <si>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</si>
  <si>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</si>
  <si>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</si>
  <si>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</si>
  <si>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</si>
  <si>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</si>
  <si>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</si>
  <si>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</si>
  <si>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</si>
  <si>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</si>
  <si>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</si>
  <si>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</si>
  <si>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</si>
  <si>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</si>
  <si>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</si>
  <si>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</si>
  <si>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</si>
  <si>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</si>
  <si>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</si>
  <si>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</si>
  <si>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</si>
  <si>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</si>
  <si>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</si>
  <si>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</si>
  <si>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</si>
  <si>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</si>
  <si>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</si>
  <si>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</si>
  <si>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</si>
  <si>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</si>
  <si>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</si>
  <si>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</si>
  <si>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</si>
  <si>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</si>
  <si>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</si>
  <si>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</si>
  <si>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</si>
  <si>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</si>
  <si>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</si>
  <si>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</si>
  <si>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</si>
  <si>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</si>
  <si>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</si>
  <si>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</si>
  <si>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</si>
  <si>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</si>
  <si>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</si>
  <si>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</si>
  <si>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</si>
  <si>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</si>
  <si>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</si>
  <si>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</si>
  <si>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</si>
  <si>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</si>
  <si>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</si>
  <si>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</si>
  <si>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</si>
  <si>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</si>
  <si>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</si>
  <si>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</si>
  <si>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</si>
  <si>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</si>
  <si>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</si>
  <si>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</si>
  <si>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</si>
  <si>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</si>
  <si>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</si>
  <si>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</si>
  <si>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</si>
  <si>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</si>
  <si>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</si>
  <si>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</si>
  <si>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</si>
  <si>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</si>
  <si>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</si>
  <si>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</si>
  <si>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</si>
  <si>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</si>
  <si>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</si>
  <si>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</si>
  <si>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</si>
  <si>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</si>
  <si>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</si>
  <si>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</si>
  <si>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</si>
  <si>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</si>
  <si>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</si>
  <si>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</si>
  <si>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</si>
  <si>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</si>
  <si>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</si>
  <si>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</si>
  <si>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</si>
  <si>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</si>
  <si>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</si>
  <si>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</si>
  <si>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</si>
  <si>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</si>
  <si>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</si>
  <si>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</si>
  <si>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</si>
  <si>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</si>
  <si>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</si>
  <si>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</si>
  <si>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</si>
  <si>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</si>
  <si>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</si>
  <si>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</si>
  <si>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</si>
  <si>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</si>
  <si>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</si>
  <si>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</si>
  <si>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</si>
  <si>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</si>
  <si>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</si>
  <si>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</si>
  <si>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</si>
  <si>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</si>
  <si>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</si>
  <si>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</si>
  <si>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</si>
  <si>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</si>
  <si>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</si>
  <si>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</si>
  <si>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</si>
  <si>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</si>
  <si>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</si>
  <si>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</si>
  <si>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</si>
  <si>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</si>
  <si>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</si>
  <si>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</si>
  <si>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</si>
  <si>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</si>
  <si>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</si>
  <si>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</si>
  <si>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</si>
  <si>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</si>
  <si>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</si>
  <si>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</si>
  <si>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</si>
  <si>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</si>
  <si>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</si>
  <si>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</si>
  <si>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</si>
  <si>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</si>
  <si>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</si>
  <si>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</si>
  <si>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</si>
  <si>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</si>
  <si>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</si>
  <si>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</si>
  <si>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</si>
  <si>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</si>
  <si>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</si>
  <si>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</si>
  <si>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</si>
  <si>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</si>
  <si>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</si>
  <si>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</si>
  <si>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</si>
  <si>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</si>
  <si>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</si>
  <si>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</si>
  <si>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</si>
  <si>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</si>
  <si>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</si>
  <si>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</si>
  <si>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</si>
  <si>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</si>
  <si>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</si>
  <si>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</si>
  <si>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</si>
  <si>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</si>
  <si>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</si>
  <si>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</si>
  <si>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</si>
  <si>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</si>
  <si>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</si>
  <si>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</si>
  <si>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</si>
  <si>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</si>
  <si>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</si>
  <si>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</si>
  <si>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</si>
  <si>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</si>
  <si>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</si>
  <si>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</si>
  <si>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</si>
  <si>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</si>
  <si>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</si>
  <si>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</si>
  <si>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</si>
  <si>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</si>
  <si>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</si>
  <si>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</si>
  <si>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</si>
  <si>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</si>
  <si>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</si>
  <si>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</si>
  <si>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</si>
  <si>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</si>
  <si>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</si>
  <si>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</si>
  <si>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</si>
  <si>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</si>
  <si>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</si>
  <si>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</si>
  <si>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</si>
  <si>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</si>
  <si>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</si>
  <si>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</si>
  <si>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</si>
  <si>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</si>
  <si>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</si>
  <si>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</si>
  <si>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</si>
  <si>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</si>
  <si>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</si>
  <si>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</si>
  <si>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</si>
  <si>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</si>
  <si>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</si>
  <si>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</si>
  <si>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</si>
  <si>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</si>
  <si>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</si>
  <si>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</si>
  <si>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</si>
  <si>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</si>
  <si>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</si>
  <si>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</si>
  <si>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</si>
  <si>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</si>
  <si>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</si>
  <si>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</si>
  <si>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</si>
  <si>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</si>
  <si>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</si>
  <si>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</si>
  <si>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</si>
  <si>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</si>
  <si>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</si>
  <si>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</si>
  <si>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</si>
  <si>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</si>
  <si>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</si>
  <si>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</si>
  <si>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</si>
  <si>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</si>
  <si>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</si>
  <si>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</si>
  <si>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</si>
  <si>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</si>
  <si>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</si>
  <si>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</si>
  <si>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</si>
  <si>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</si>
  <si>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</si>
  <si>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</si>
  <si>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</si>
  <si>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</si>
  <si>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</si>
  <si>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</si>
  <si>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</si>
  <si>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</si>
  <si>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</si>
  <si>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</si>
  <si>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</si>
  <si>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</si>
  <si>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</si>
  <si>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</si>
  <si>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</si>
  <si>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</si>
  <si>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</si>
  <si>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</si>
  <si>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</si>
  <si>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</si>
  <si>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</si>
  <si>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</si>
  <si>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</si>
  <si>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</si>
  <si>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</si>
  <si>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</si>
  <si>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</si>
  <si>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</si>
  <si>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</si>
  <si>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</si>
  <si>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</si>
  <si>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</si>
  <si>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</si>
  <si>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</si>
  <si>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</si>
  <si>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</si>
  <si>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</si>
  <si>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</si>
  <si>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</si>
  <si>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</si>
  <si>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</si>
  <si>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</si>
  <si>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</si>
  <si>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</si>
  <si>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</si>
  <si>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</si>
  <si>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</si>
  <si>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</si>
  <si>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</si>
  <si>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</si>
  <si>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</si>
  <si>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</si>
  <si>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</si>
  <si>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</si>
  <si>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</si>
  <si>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</si>
  <si>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</si>
  <si>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</si>
  <si>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</si>
  <si>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</si>
  <si>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</si>
  <si>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</si>
  <si>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</si>
  <si>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</si>
  <si>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</si>
  <si>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</si>
  <si>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</si>
  <si>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</si>
  <si>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</si>
  <si>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</si>
  <si>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</si>
  <si>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</si>
  <si>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</si>
  <si>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</si>
  <si>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</si>
  <si>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</si>
  <si>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</si>
  <si>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</si>
  <si>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</si>
  <si>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</si>
  <si>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</si>
  <si>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</si>
  <si>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</si>
  <si>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</si>
  <si>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</si>
  <si>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</si>
  <si>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</si>
  <si>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</si>
  <si>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</si>
  <si>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</si>
  <si>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</si>
  <si>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</si>
  <si>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</si>
  <si>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</si>
  <si>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</si>
  <si>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</si>
  <si>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</si>
  <si>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</si>
  <si>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</si>
  <si>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</si>
  <si>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</si>
  <si>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</si>
  <si>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</si>
  <si>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</si>
  <si>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</si>
  <si>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</si>
  <si>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</si>
  <si>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</si>
  <si>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</si>
  <si>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</si>
  <si>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</si>
  <si>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</si>
  <si>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</si>
  <si>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</si>
  <si>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</si>
  <si>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</si>
  <si>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</si>
  <si>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</si>
  <si>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</si>
  <si>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</si>
  <si>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</si>
  <si>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</si>
  <si>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</si>
  <si>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</si>
  <si>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</si>
  <si>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</si>
  <si>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</si>
  <si>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</si>
  <si>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</si>
  <si>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</si>
  <si>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</si>
  <si>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</si>
  <si>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</si>
  <si>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</si>
  <si>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</si>
  <si>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</si>
  <si>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</si>
  <si>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</si>
  <si>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</si>
  <si>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</si>
  <si>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</si>
  <si>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</si>
  <si>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</si>
  <si>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</si>
  <si>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</si>
  <si>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</si>
  <si>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</si>
  <si>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</si>
  <si>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</si>
  <si>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</si>
  <si>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</si>
  <si>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</si>
  <si>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</si>
  <si>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</si>
  <si>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</si>
  <si>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</si>
  <si>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</si>
  <si>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</si>
  <si>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</si>
  <si>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</si>
  <si>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</si>
  <si>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</si>
  <si>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</si>
  <si>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</si>
  <si>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</si>
  <si>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</si>
  <si>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</si>
  <si>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</si>
  <si>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</si>
  <si>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</si>
  <si>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</si>
  <si>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</si>
  <si>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</si>
  <si>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</si>
  <si>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</si>
  <si>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</si>
  <si>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</si>
  <si>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</si>
  <si>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</si>
  <si>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</si>
  <si>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</si>
  <si>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</si>
  <si>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</si>
  <si>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</si>
  <si>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</si>
  <si>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</si>
  <si>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</si>
  <si>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</si>
  <si>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</si>
  <si>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</si>
  <si>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</si>
  <si>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</si>
  <si>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</si>
  <si>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</si>
  <si>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</si>
  <si>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</si>
  <si>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</si>
  <si>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</si>
  <si>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</si>
  <si>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</si>
  <si>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</si>
  <si>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</si>
  <si>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</si>
  <si>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</si>
  <si>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</si>
  <si>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</si>
  <si>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</si>
  <si>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</si>
  <si>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</si>
  <si>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</si>
  <si>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</si>
  <si>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</si>
  <si>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</si>
  <si>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</si>
  <si>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</si>
  <si>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</si>
  <si>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</si>
  <si>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</si>
  <si>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</si>
  <si>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</si>
  <si>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</si>
  <si>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</si>
  <si>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</si>
  <si>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</si>
  <si>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</si>
  <si>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</si>
  <si>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</si>
  <si>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</si>
  <si>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</si>
  <si>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</si>
  <si>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</si>
  <si>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</si>
  <si>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</si>
  <si>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</si>
  <si>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</si>
  <si>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</si>
  <si>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</si>
  <si>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</si>
  <si>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</si>
  <si>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</si>
  <si>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</si>
  <si>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</si>
  <si>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</si>
  <si>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</si>
  <si>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</si>
  <si>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</si>
  <si>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</si>
  <si>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</si>
  <si>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</si>
  <si>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</si>
  <si>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</si>
  <si>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</si>
  <si>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</si>
  <si>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</si>
  <si>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</si>
  <si>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</si>
  <si>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</si>
  <si>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</si>
  <si>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</si>
  <si>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</si>
  <si>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</si>
  <si>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</si>
  <si>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</si>
  <si>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</si>
  <si>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</si>
  <si>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</si>
  <si>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</si>
  <si>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</si>
  <si>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</si>
  <si>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</si>
  <si>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</si>
  <si>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</si>
  <si>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</si>
  <si>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</si>
  <si>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</si>
  <si>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</si>
  <si>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</si>
  <si>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</si>
  <si>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</si>
  <si>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</si>
  <si>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</si>
  <si>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</si>
  <si>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</si>
  <si>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</si>
  <si>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</si>
  <si>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</si>
  <si>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</si>
  <si>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</si>
  <si>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</si>
  <si>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</si>
  <si>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</si>
  <si>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</si>
  <si>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</si>
  <si>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</si>
  <si>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</si>
  <si>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</si>
  <si>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</si>
  <si>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</si>
  <si>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</si>
  <si>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</si>
  <si>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</si>
  <si>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</si>
  <si>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</si>
  <si>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</si>
  <si>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</si>
  <si>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</si>
  <si>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</si>
  <si>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</si>
  <si>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</si>
  <si>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</si>
  <si>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</si>
  <si>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</si>
  <si>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</si>
  <si>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</si>
  <si>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</si>
  <si>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</si>
  <si>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</si>
  <si>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</si>
  <si>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</si>
  <si>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</si>
  <si>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</si>
  <si>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</si>
  <si>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</si>
  <si>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</si>
  <si>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</si>
  <si>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</si>
  <si>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</si>
  <si>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</si>
  <si>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</si>
  <si>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</si>
  <si>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</si>
  <si>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</si>
  <si>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</si>
  <si>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</si>
  <si>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</si>
  <si>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</si>
  <si>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</si>
  <si>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</si>
  <si>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</si>
  <si>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</si>
  <si>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</si>
  <si>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</si>
  <si>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</si>
  <si>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</si>
  <si>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</si>
  <si>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</si>
  <si>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</si>
  <si>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</si>
  <si>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</si>
  <si>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</si>
  <si>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</si>
  <si>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</si>
  <si>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</si>
  <si>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</si>
  <si>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</si>
  <si>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</si>
  <si>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</si>
  <si>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</si>
  <si>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</si>
  <si>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</si>
  <si>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</si>
  <si>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</si>
  <si>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</si>
  <si>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</si>
  <si>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</si>
  <si>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</si>
  <si>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</si>
  <si>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</si>
  <si>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</si>
  <si>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</si>
  <si>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</si>
  <si>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</si>
  <si>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</si>
  <si>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</si>
  <si>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</si>
  <si>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</si>
  <si>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</si>
  <si>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</si>
  <si>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</si>
  <si>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</si>
  <si>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</si>
  <si>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</si>
  <si>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</si>
  <si>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</si>
  <si>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</si>
  <si>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</si>
  <si>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</si>
  <si>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</si>
  <si>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</si>
  <si>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</si>
  <si>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</si>
  <si>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</si>
  <si>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</si>
  <si>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</si>
  <si>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</si>
  <si>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</si>
  <si>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</si>
  <si>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</si>
  <si>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</si>
  <si>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</si>
  <si>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</si>
  <si>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</si>
  <si>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</si>
  <si>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</si>
  <si>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</si>
  <si>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</si>
  <si>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</si>
  <si>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</si>
  <si>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</si>
  <si>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</si>
  <si>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</si>
  <si>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</si>
  <si>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</si>
  <si>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</si>
  <si>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</si>
  <si>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</si>
  <si>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</si>
  <si>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</si>
  <si>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</si>
  <si>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</si>
  <si>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</si>
  <si>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</si>
  <si>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</si>
  <si>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</si>
  <si>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</si>
  <si>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</si>
  <si>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</si>
  <si>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</si>
  <si>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</si>
  <si>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</si>
  <si>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</si>
  <si>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</si>
  <si>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</si>
  <si>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</si>
  <si>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</si>
  <si>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</si>
  <si>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</si>
  <si>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</si>
  <si>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</si>
  <si>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</si>
  <si>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</si>
  <si>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</si>
  <si>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</si>
  <si>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</si>
  <si>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</si>
  <si>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</si>
  <si>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</si>
  <si>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</si>
  <si>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</si>
  <si>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</si>
  <si>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</si>
  <si>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</si>
  <si>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</si>
  <si>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</si>
  <si>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</si>
  <si>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</si>
  <si>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</si>
  <si>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</si>
  <si>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</si>
  <si>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</si>
  <si>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</si>
  <si>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</si>
  <si>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</si>
  <si>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</si>
  <si>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</si>
  <si>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</si>
  <si>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</si>
  <si>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</si>
  <si>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</si>
  <si>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</si>
  <si>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</si>
  <si>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</si>
  <si>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</si>
  <si>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</si>
  <si>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</si>
  <si>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</si>
  <si>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</si>
  <si>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</si>
  <si>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</si>
  <si>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</si>
  <si>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</si>
  <si>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</si>
  <si>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</si>
  <si>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</si>
  <si>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</si>
  <si>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</si>
  <si>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</si>
  <si>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</si>
  <si>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</si>
  <si>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</si>
  <si>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</si>
  <si>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</si>
  <si>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</si>
  <si>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</si>
  <si>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</si>
  <si>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</si>
  <si>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</si>
  <si>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</si>
  <si>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</si>
  <si>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</si>
  <si>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</si>
  <si>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</si>
  <si>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</si>
  <si>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</si>
  <si>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</si>
  <si>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</si>
  <si>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</si>
  <si>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</si>
  <si>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</si>
  <si>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</si>
  <si>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</si>
  <si>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</si>
  <si>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</si>
  <si>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</si>
  <si>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</si>
  <si>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</si>
  <si>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</si>
  <si>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</si>
  <si>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</si>
  <si>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</si>
  <si>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</si>
  <si>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</si>
  <si>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</si>
  <si>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</si>
  <si>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</si>
  <si>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</si>
  <si>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</si>
  <si>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</si>
  <si>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</si>
  <si>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</si>
  <si>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</si>
  <si>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</si>
  <si>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</si>
  <si>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</si>
  <si>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</si>
  <si>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</si>
  <si>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</si>
  <si>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</si>
  <si>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</si>
  <si>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</si>
  <si>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</si>
  <si>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</si>
  <si>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</si>
  <si>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</si>
  <si>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</si>
  <si>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</si>
  <si>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</si>
  <si>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</si>
  <si>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</si>
  <si>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</si>
  <si>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</si>
  <si>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</si>
  <si>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</si>
  <si>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</si>
  <si>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</si>
  <si>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</si>
  <si>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</si>
  <si>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</si>
  <si>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</si>
  <si>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</si>
  <si>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</si>
  <si>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</si>
  <si>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</si>
  <si>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</si>
  <si>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</si>
  <si>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</si>
  <si>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</si>
  <si>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</si>
  <si>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</si>
  <si>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</si>
  <si>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</si>
  <si>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</si>
  <si>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</si>
  <si>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</si>
  <si>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</si>
  <si>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</si>
  <si>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</si>
  <si>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</si>
  <si>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</si>
  <si>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</si>
  <si>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</si>
  <si>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</si>
  <si>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</si>
  <si>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</si>
  <si>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</si>
  <si>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</si>
  <si>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</si>
  <si>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</si>
  <si>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</si>
  <si>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</si>
  <si>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</si>
  <si>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</si>
  <si>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</si>
  <si>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</si>
  <si>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</si>
  <si>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</si>
  <si>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</si>
  <si>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</si>
  <si>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</si>
  <si>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</si>
  <si>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</si>
  <si>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</si>
  <si>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</si>
  <si>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</si>
  <si>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</si>
  <si>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</si>
  <si>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</si>
  <si>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</si>
  <si>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</si>
  <si>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</si>
  <si>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</si>
  <si>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</si>
  <si>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</si>
  <si>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</si>
  <si>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</si>
  <si>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</si>
  <si>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</si>
  <si>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</si>
  <si>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</si>
  <si>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</si>
  <si>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</si>
  <si>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</si>
  <si>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</si>
  <si>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</si>
  <si>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</si>
  <si>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</si>
  <si>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</si>
  <si>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</si>
  <si>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</si>
  <si>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</si>
  <si>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</si>
  <si>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</si>
  <si>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</si>
  <si>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</si>
  <si>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</si>
  <si>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</si>
  <si>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</si>
  <si>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</si>
  <si>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</si>
  <si>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</si>
  <si>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</si>
  <si>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</si>
  <si>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</si>
  <si>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</si>
  <si>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</si>
  <si>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</si>
  <si>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</si>
  <si>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</si>
  <si>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</si>
  <si>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</si>
  <si>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</si>
  <si>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</si>
  <si>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</si>
  <si>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</si>
  <si>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</si>
  <si>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</si>
  <si>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</si>
  <si>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</si>
  <si>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</si>
  <si>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</si>
  <si>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</si>
  <si>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</si>
  <si>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</si>
  <si>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</si>
  <si>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</si>
  <si>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</si>
  <si>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</si>
  <si>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</si>
  <si>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</si>
  <si>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</si>
  <si>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</si>
  <si>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</si>
  <si>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</si>
  <si>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</si>
  <si>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</si>
  <si>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</si>
  <si>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</si>
  <si>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</si>
  <si>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</si>
  <si>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</si>
  <si>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</si>
  <si>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</si>
  <si>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</si>
  <si>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</si>
  <si>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</si>
  <si>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</si>
  <si>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</si>
  <si>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</si>
  <si>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</si>
  <si>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</si>
  <si>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</si>
  <si>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</si>
  <si>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</si>
  <si>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</si>
  <si>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</si>
  <si>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</si>
  <si>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</si>
  <si>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</si>
  <si>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</si>
  <si>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</si>
  <si>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</si>
  <si>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</si>
  <si>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</si>
  <si>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</si>
  <si>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</si>
  <si>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</si>
  <si>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</si>
  <si>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</si>
  <si>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</si>
  <si>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</si>
  <si>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</si>
  <si>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</si>
  <si>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</si>
  <si>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</si>
  <si>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</si>
  <si>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</si>
  <si>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</si>
  <si>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</si>
  <si>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</si>
  <si>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</si>
  <si>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</si>
  <si>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</si>
  <si>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</si>
  <si>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</si>
  <si>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</si>
  <si>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</si>
  <si>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</si>
  <si>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</si>
  <si>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</si>
  <si>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</si>
  <si>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</si>
  <si>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</si>
  <si>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</si>
  <si>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</si>
  <si>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</si>
  <si>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</si>
  <si>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</si>
  <si>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</si>
  <si>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</si>
  <si>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</si>
  <si>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</si>
  <si>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</si>
  <si>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</si>
  <si>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</si>
  <si>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</si>
  <si>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</si>
  <si>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</si>
  <si>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</si>
  <si>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</si>
  <si>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</si>
  <si>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</si>
  <si>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</si>
  <si>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</si>
  <si>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</si>
  <si>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</si>
  <si>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</si>
  <si>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</si>
  <si>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</si>
  <si>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</si>
  <si>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</si>
  <si>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</si>
  <si>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</si>
  <si>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</si>
  <si>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</si>
  <si>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</si>
  <si>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</si>
  <si>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</si>
  <si>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</si>
  <si>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</si>
  <si>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</si>
  <si>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</si>
  <si>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</si>
  <si>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</si>
  <si>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</si>
  <si>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</si>
  <si>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</si>
  <si>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</si>
  <si>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</si>
  <si>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</si>
  <si>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</si>
  <si>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</si>
  <si>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</si>
  <si>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</si>
  <si>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</si>
  <si>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</si>
  <si>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</si>
  <si>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</si>
  <si>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</si>
  <si>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</si>
  <si>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</si>
  <si>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</si>
  <si>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</si>
  <si>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</si>
  <si>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</si>
  <si>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</si>
  <si>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</si>
  <si>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</si>
  <si>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</si>
  <si>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</si>
  <si>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</si>
  <si>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</si>
  <si>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</si>
  <si>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</si>
  <si>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</si>
  <si>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</si>
  <si>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</si>
  <si>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</si>
  <si>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</si>
  <si>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</si>
  <si>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</si>
  <si>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</si>
  <si>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</si>
  <si>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</si>
  <si>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</si>
  <si>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</si>
  <si>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</si>
  <si>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</si>
  <si>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</si>
  <si>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</si>
  <si>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</si>
  <si>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</si>
  <si>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</si>
  <si>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</si>
  <si>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</si>
  <si>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</si>
  <si>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</si>
  <si>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</si>
  <si>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</si>
  <si>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</si>
  <si>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</si>
  <si>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</si>
  <si>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</si>
  <si>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</si>
  <si>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</si>
  <si>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</si>
  <si>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</si>
  <si>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</si>
  <si>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</si>
  <si>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</si>
  <si>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</si>
  <si>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</si>
  <si>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</si>
  <si>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</si>
  <si>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</si>
  <si>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</si>
  <si>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</si>
  <si>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</si>
  <si>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</si>
  <si>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</si>
  <si>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</si>
  <si>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</si>
  <si>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</si>
  <si>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</si>
  <si>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</si>
  <si>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</si>
  <si>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</si>
  <si>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</si>
  <si>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</si>
  <si>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</si>
  <si>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</si>
  <si>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</si>
  <si>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</si>
  <si>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</si>
  <si>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</si>
  <si>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</si>
  <si>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</si>
  <si>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</si>
  <si>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</si>
  <si>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</si>
  <si>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</si>
  <si>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</si>
  <si>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</si>
  <si>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</si>
  <si>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</si>
  <si>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</si>
  <si>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</si>
  <si>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</si>
  <si>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</si>
  <si>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</si>
  <si>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</si>
  <si>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</si>
  <si>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</si>
  <si>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</si>
  <si>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</si>
  <si>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</si>
  <si>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</si>
  <si>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</si>
  <si>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</si>
  <si>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</si>
  <si>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</si>
  <si>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</si>
  <si>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</si>
  <si>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</si>
  <si>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</si>
  <si>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</si>
  <si>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</si>
  <si>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</si>
  <si>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</si>
  <si>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</si>
  <si>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</si>
  <si>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</si>
  <si>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</si>
  <si>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</si>
  <si>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</si>
  <si>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</si>
  <si>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</si>
  <si>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</si>
  <si>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</si>
  <si>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</si>
  <si>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</si>
  <si>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</si>
  <si>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</si>
  <si>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</si>
  <si>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</si>
  <si>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</si>
  <si>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</si>
  <si>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</si>
  <si>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</si>
  <si>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</si>
  <si>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</si>
  <si>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</si>
  <si>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</si>
  <si>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</si>
  <si>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</si>
  <si>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</si>
  <si>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</si>
  <si>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</si>
  <si>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</si>
  <si>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</si>
  <si>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</si>
  <si>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</si>
  <si>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</si>
  <si>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</si>
  <si>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</si>
  <si>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</si>
  <si>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</si>
  <si>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</si>
  <si>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</si>
  <si>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</si>
  <si>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</si>
  <si>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</si>
  <si>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</si>
  <si>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</si>
  <si>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</si>
  <si>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</si>
  <si>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</si>
  <si>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</si>
  <si>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</si>
  <si>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</si>
  <si>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</si>
  <si>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</si>
  <si>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</si>
  <si>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</si>
  <si>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</si>
  <si>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</si>
  <si>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</si>
  <si>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</si>
  <si>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</si>
  <si>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</si>
  <si>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</si>
  <si>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</si>
  <si>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</si>
  <si>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</si>
  <si>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</si>
  <si>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</si>
  <si>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</si>
  <si>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</si>
  <si>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</si>
  <si>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</si>
  <si>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</si>
  <si>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</si>
  <si>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</si>
  <si>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</si>
  <si>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</si>
  <si>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</si>
  <si>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</si>
  <si>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</si>
  <si>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</si>
  <si>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</si>
  <si>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</si>
  <si>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</si>
  <si>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</si>
  <si>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</si>
  <si>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</si>
  <si>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</si>
  <si>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</si>
  <si>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</si>
  <si>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</si>
  <si>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</si>
  <si>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</si>
  <si>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</si>
  <si>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</si>
  <si>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</si>
  <si>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</si>
  <si>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</si>
  <si>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</si>
  <si>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</si>
  <si>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</si>
  <si>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</si>
  <si>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</si>
  <si>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</si>
  <si>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</si>
  <si>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</si>
  <si>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</si>
  <si>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</si>
  <si>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</si>
  <si>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</si>
  <si>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</si>
  <si>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</si>
  <si>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</si>
  <si>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</si>
  <si>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</si>
  <si>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</si>
  <si>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</si>
  <si>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</si>
  <si>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</si>
  <si>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</si>
  <si>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</si>
  <si>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</si>
  <si>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</si>
  <si>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</si>
  <si>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</si>
  <si>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</si>
  <si>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</si>
  <si>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</si>
  <si>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</si>
  <si>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</si>
  <si>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</si>
  <si>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</si>
  <si>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</si>
  <si>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</si>
  <si>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</si>
  <si>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</si>
  <si>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</si>
  <si>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</si>
  <si>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</si>
  <si>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</si>
  <si>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</si>
  <si>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</si>
  <si>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</si>
  <si>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</si>
  <si>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</si>
  <si>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</si>
  <si>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</si>
  <si>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</si>
  <si>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</si>
  <si>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</si>
  <si>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</si>
  <si>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</si>
  <si>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</si>
  <si>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</si>
  <si>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</si>
  <si>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</si>
  <si>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</si>
  <si>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</si>
  <si>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</si>
  <si>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</si>
  <si>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</si>
  <si>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</si>
  <si>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</si>
  <si>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</si>
  <si>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</si>
  <si>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</si>
  <si>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</si>
  <si>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</si>
  <si>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</si>
  <si>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</si>
  <si>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</si>
  <si>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</si>
  <si>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</si>
  <si>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</si>
  <si>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</si>
  <si>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</si>
  <si>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</si>
  <si>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</si>
  <si>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</si>
  <si>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</si>
  <si>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</si>
  <si>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</si>
  <si>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</si>
  <si>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</si>
  <si>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</si>
  <si>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</si>
  <si>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</si>
  <si>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</si>
  <si>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</si>
  <si>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</si>
  <si>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</si>
  <si>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</si>
  <si>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</si>
  <si>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</si>
  <si>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</si>
  <si>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</si>
  <si>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</si>
  <si>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</si>
  <si>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</si>
  <si>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</si>
  <si>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</si>
  <si>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</si>
  <si>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</si>
  <si>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</si>
  <si>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</si>
  <si>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</si>
  <si>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</si>
  <si>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</si>
  <si>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</si>
  <si>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</si>
  <si>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</si>
  <si>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</si>
  <si>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</si>
  <si>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</si>
  <si>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</si>
  <si>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</si>
  <si>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</si>
  <si>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</si>
  <si>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</si>
  <si>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</si>
  <si>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</si>
  <si>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</si>
  <si>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</si>
  <si>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</si>
  <si>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</si>
  <si>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</si>
  <si>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</si>
  <si>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</si>
  <si>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</si>
  <si>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</si>
  <si>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</si>
  <si>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</si>
  <si>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</si>
  <si>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</si>
  <si>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</si>
  <si>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</si>
  <si>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</si>
  <si>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</si>
  <si>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</si>
  <si>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</si>
  <si>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</si>
  <si>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</si>
  <si>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</si>
  <si>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</si>
  <si>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</si>
  <si>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</si>
  <si>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</si>
  <si>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</si>
  <si>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</si>
  <si>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</si>
  <si>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</si>
  <si>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</si>
  <si>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</si>
  <si>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</si>
  <si>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</si>
  <si>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</si>
  <si>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</si>
  <si>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</si>
  <si>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</si>
  <si>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</si>
  <si>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</si>
  <si>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</si>
  <si>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</si>
  <si>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</si>
  <si>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</si>
  <si>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</si>
  <si>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</si>
  <si>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</si>
  <si>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</si>
  <si>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</si>
  <si>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</si>
  <si>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</si>
  <si>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</si>
  <si>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</si>
  <si>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</si>
  <si>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</si>
  <si>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</si>
  <si>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</si>
  <si>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</si>
  <si>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</si>
  <si>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</si>
  <si>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</si>
  <si>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</si>
  <si>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</si>
  <si>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</si>
  <si>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</si>
  <si>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</si>
  <si>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</si>
  <si>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</si>
  <si>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</si>
  <si>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</si>
  <si>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</si>
  <si>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</si>
  <si>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</si>
  <si>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</si>
  <si>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</si>
  <si>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</si>
  <si>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</si>
  <si>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</si>
  <si>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</si>
  <si>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</si>
  <si>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</si>
  <si>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</si>
  <si>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</si>
  <si>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</si>
  <si>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</si>
  <si>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</si>
  <si>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</si>
  <si>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</si>
  <si>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</si>
  <si>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</si>
  <si>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</si>
  <si>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</si>
  <si>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</si>
  <si>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</si>
  <si>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</si>
  <si>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</si>
  <si>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</si>
  <si>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</si>
  <si>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</si>
  <si>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</si>
  <si>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</si>
  <si>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</si>
  <si>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</si>
  <si>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</si>
  <si>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</si>
  <si>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</si>
  <si>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</si>
  <si>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</si>
  <si>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</si>
  <si>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</si>
  <si>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</si>
  <si>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</si>
  <si>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</si>
  <si>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</si>
  <si>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</si>
  <si>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</si>
  <si>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</si>
  <si>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</si>
  <si>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</si>
  <si>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</si>
  <si>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</si>
  <si>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</si>
  <si>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</si>
  <si>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</si>
  <si>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</si>
  <si>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</si>
  <si>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</si>
  <si>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</si>
  <si>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</si>
  <si>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</si>
  <si>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</si>
  <si>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</si>
  <si>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</si>
  <si>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</si>
  <si>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</si>
  <si>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</si>
  <si>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</si>
  <si>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</si>
  <si>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</si>
  <si>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</si>
  <si>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</si>
  <si>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</si>
  <si>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</si>
  <si>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</si>
  <si>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</si>
  <si>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</si>
  <si>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</si>
  <si>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</si>
  <si>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</si>
  <si>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</si>
  <si>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</si>
  <si>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</si>
  <si>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</si>
  <si>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</si>
  <si>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</si>
  <si>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</si>
  <si>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</si>
  <si>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</si>
  <si>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</si>
  <si>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</si>
  <si>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</si>
  <si>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</si>
  <si>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</si>
  <si>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</si>
  <si>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</si>
  <si>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</si>
  <si>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</si>
  <si>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</si>
  <si>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</si>
  <si>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</si>
  <si>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</si>
  <si>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</si>
  <si>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</si>
  <si>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</si>
  <si>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</si>
  <si>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</si>
  <si>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</si>
  <si>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</si>
  <si>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</si>
  <si>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</si>
  <si>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</si>
  <si>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</si>
  <si>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</si>
  <si>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</si>
  <si>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</si>
  <si>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</si>
  <si>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</si>
  <si>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</si>
  <si>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</si>
  <si>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</si>
  <si>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</si>
  <si>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</si>
  <si>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</si>
  <si>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</si>
  <si>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</si>
  <si>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</si>
  <si>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</si>
  <si>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</si>
  <si>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</si>
  <si>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</si>
  <si>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</si>
  <si>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</si>
  <si>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</si>
  <si>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</si>
  <si>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</si>
  <si>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</si>
  <si>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</si>
  <si>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</si>
  <si>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</si>
  <si>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</si>
  <si>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</si>
  <si>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</si>
  <si>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</si>
  <si>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</si>
  <si>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</si>
  <si>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</si>
  <si>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</si>
  <si>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</si>
  <si>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</si>
  <si>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</si>
  <si>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</si>
  <si>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</si>
  <si>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</si>
  <si>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</si>
  <si>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</si>
  <si>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</si>
  <si>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</si>
  <si>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</si>
  <si>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</si>
  <si>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</si>
  <si>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</si>
  <si>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</si>
  <si>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</si>
  <si>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</si>
  <si>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</si>
  <si>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</si>
  <si>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</si>
  <si>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</si>
  <si>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</si>
  <si>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</si>
  <si>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</si>
  <si>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</si>
  <si>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</si>
  <si>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</si>
  <si>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</si>
  <si>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</si>
  <si>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</si>
  <si>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</si>
  <si>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</si>
  <si>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</si>
  <si>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</si>
  <si>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</si>
  <si>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</si>
  <si>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</si>
  <si>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</si>
  <si>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</si>
  <si>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</si>
  <si>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</si>
  <si>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</si>
  <si>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</si>
  <si>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</si>
  <si>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</si>
  <si>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</si>
  <si>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</si>
  <si>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</si>
  <si>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</si>
  <si>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</si>
  <si>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</si>
  <si>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</si>
  <si>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</si>
  <si>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</si>
  <si>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</si>
  <si>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</si>
  <si>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</si>
  <si>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</si>
  <si>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</si>
  <si>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</si>
  <si>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</si>
  <si>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</si>
  <si>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</si>
  <si>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</si>
  <si>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</si>
  <si>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</si>
  <si>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</si>
  <si>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</si>
  <si>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</si>
  <si>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</si>
  <si>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</si>
  <si>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</si>
  <si>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</si>
  <si>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</si>
  <si>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</si>
  <si>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</si>
  <si>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</si>
  <si>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</si>
  <si>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</si>
  <si>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</si>
  <si>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</si>
  <si>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</si>
  <si>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</si>
  <si>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</si>
  <si>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</si>
  <si>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</si>
  <si>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</si>
  <si>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</si>
  <si>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</si>
  <si>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</si>
  <si>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</si>
  <si>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</si>
  <si>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</si>
  <si>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</si>
  <si>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</si>
  <si>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</si>
  <si>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</si>
  <si>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</si>
  <si>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</si>
  <si>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</si>
  <si>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</si>
  <si>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</si>
  <si>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</si>
  <si>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</si>
  <si>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</si>
  <si>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</si>
  <si>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</si>
  <si>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</si>
  <si>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</si>
  <si>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</si>
  <si>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</si>
  <si>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</si>
  <si>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</si>
  <si>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</si>
  <si>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</si>
  <si>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</si>
  <si>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</si>
  <si>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</si>
  <si>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</si>
  <si>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</si>
  <si>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</si>
  <si>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</si>
  <si>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</si>
  <si>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</si>
  <si>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</si>
  <si>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</si>
  <si>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</si>
  <si>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</si>
  <si>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</si>
  <si>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</si>
  <si>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</si>
  <si>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</si>
  <si>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</si>
  <si>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</si>
  <si>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</si>
  <si>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</si>
  <si>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</si>
  <si>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</si>
  <si>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</si>
  <si>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</si>
  <si>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</si>
  <si>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</si>
  <si>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</si>
  <si>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</si>
  <si>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</si>
  <si>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</si>
  <si>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</si>
  <si>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</si>
  <si>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</si>
  <si>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</si>
  <si>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</si>
  <si>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</si>
  <si>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</si>
  <si>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</si>
  <si>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</si>
  <si>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</si>
  <si>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</si>
  <si>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</si>
  <si>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</si>
  <si>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</si>
  <si>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</si>
  <si>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</si>
  <si>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</si>
  <si>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</si>
  <si>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</si>
  <si>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</si>
  <si>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</si>
  <si>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</si>
  <si>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</si>
  <si>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</si>
  <si>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</si>
  <si>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</si>
  <si>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</si>
  <si>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</si>
  <si>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</si>
  <si>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</si>
  <si>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</si>
  <si>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</si>
  <si>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</si>
  <si>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</si>
  <si>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</si>
  <si>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</si>
  <si>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</si>
  <si>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</si>
  <si>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</si>
  <si>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</si>
  <si>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</si>
  <si>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</si>
  <si>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</si>
  <si>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</si>
  <si>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</si>
  <si>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</si>
  <si>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</si>
  <si>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</si>
  <si>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</si>
  <si>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</si>
  <si>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</si>
  <si>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</si>
  <si>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</si>
  <si>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</si>
  <si>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</si>
  <si>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</si>
  <si>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</si>
  <si>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</si>
  <si>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</si>
  <si>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</si>
  <si>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</si>
  <si>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</si>
  <si>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</si>
  <si>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</si>
  <si>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</si>
  <si>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</si>
  <si>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</si>
  <si>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</si>
  <si>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</si>
  <si>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</si>
  <si>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</si>
  <si>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</si>
  <si>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</si>
  <si>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</si>
  <si>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</si>
  <si>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</si>
  <si>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</si>
  <si>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</si>
  <si>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</si>
  <si>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</si>
  <si>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</si>
  <si>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</si>
  <si>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</si>
  <si>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</si>
  <si>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</si>
  <si>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</si>
  <si>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</si>
  <si>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</si>
  <si>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</si>
  <si>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</si>
  <si>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</si>
  <si>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</si>
  <si>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</si>
  <si>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</si>
  <si>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</si>
  <si>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</si>
  <si>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</si>
  <si>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</si>
  <si>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</si>
  <si>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</si>
  <si>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</si>
  <si>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</si>
  <si>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</si>
  <si>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</si>
  <si>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</si>
  <si>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</si>
  <si>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</si>
  <si>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</si>
  <si>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</si>
  <si>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</si>
  <si>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</si>
  <si>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</si>
  <si>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</si>
  <si>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</si>
  <si>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</si>
  <si>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</si>
  <si>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</si>
  <si>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</si>
  <si>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</si>
  <si>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</si>
  <si>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</si>
  <si>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</si>
  <si>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</si>
  <si>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</si>
  <si>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</si>
  <si>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</si>
  <si>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</si>
  <si>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</si>
  <si>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</si>
  <si>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</si>
  <si>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</si>
  <si>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</si>
  <si>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</si>
  <si>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</si>
  <si>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</si>
  <si>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</si>
  <si>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</si>
  <si>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</si>
  <si>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</si>
  <si>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</si>
  <si>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</si>
  <si>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</si>
  <si>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</si>
  <si>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</si>
  <si>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</si>
  <si>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</si>
  <si>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</si>
  <si>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</si>
  <si>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</si>
  <si>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</si>
  <si>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</si>
  <si>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</si>
  <si>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</si>
  <si>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</si>
  <si>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</si>
  <si>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</si>
  <si>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</si>
  <si>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</si>
  <si>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</si>
  <si>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</si>
  <si>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</si>
  <si>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</si>
  <si>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</si>
  <si>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</si>
  <si>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</si>
  <si>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</si>
  <si>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</si>
  <si>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</si>
  <si>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</si>
  <si>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</si>
  <si>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</si>
  <si>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</si>
  <si>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</si>
  <si>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</si>
  <si>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</si>
  <si>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</si>
  <si>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</si>
  <si>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</si>
  <si>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</si>
  <si>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</si>
  <si>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</si>
  <si>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</si>
  <si>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</si>
  <si>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</si>
  <si>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</si>
  <si>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</si>
  <si>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</si>
  <si>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</si>
  <si>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</si>
  <si>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</si>
  <si>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</si>
  <si>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</si>
  <si>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</si>
  <si>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</si>
  <si>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</si>
  <si>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</si>
  <si>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</si>
  <si>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</si>
  <si>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</si>
  <si>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</si>
  <si>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</si>
  <si>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</si>
  <si>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</si>
  <si>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</si>
  <si>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</si>
  <si>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</si>
  <si>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</si>
  <si>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</si>
  <si>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</si>
  <si>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</si>
  <si>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</si>
  <si>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</si>
  <si>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</si>
  <si>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</si>
  <si>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</si>
  <si>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</si>
  <si>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</si>
  <si>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</si>
  <si>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</si>
  <si>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</si>
  <si>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</si>
  <si>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</si>
  <si>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</si>
  <si>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</si>
  <si>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</si>
  <si>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</si>
  <si>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</si>
  <si>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</si>
  <si>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</si>
  <si>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</si>
  <si>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</si>
  <si>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</si>
  <si>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</si>
  <si>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</si>
  <si>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</si>
  <si>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</si>
  <si>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</si>
  <si>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</si>
  <si>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</si>
  <si>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</si>
  <si>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</si>
  <si>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</si>
  <si>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</si>
  <si>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</si>
  <si>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</si>
  <si>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</si>
  <si>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</si>
  <si>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</si>
  <si>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</si>
  <si>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</si>
  <si>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</si>
  <si>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</si>
  <si>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</si>
  <si>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</si>
  <si>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</si>
  <si>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</si>
  <si>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</si>
  <si>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</si>
  <si>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</si>
  <si>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</si>
  <si>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</si>
  <si>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</si>
  <si>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</si>
  <si>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</si>
  <si>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</si>
  <si>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</si>
  <si>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</si>
  <si>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</si>
  <si>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</si>
  <si>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</si>
  <si>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</si>
  <si>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</si>
  <si>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</si>
  <si>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</si>
  <si>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</si>
  <si>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</si>
  <si>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</si>
  <si>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</si>
  <si>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</si>
  <si>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</si>
  <si>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</si>
  <si>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</si>
  <si>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</si>
  <si>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</si>
  <si>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</si>
  <si>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</si>
  <si>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</si>
  <si>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</si>
  <si>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</si>
  <si>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</si>
  <si>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</si>
  <si>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</si>
  <si>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</si>
  <si>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</si>
  <si>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</si>
  <si>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</si>
  <si>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</si>
  <si>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</si>
  <si>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</si>
  <si>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</si>
  <si>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</si>
  <si>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</si>
  <si>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</si>
  <si>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</si>
  <si>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</si>
  <si>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</si>
  <si>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</si>
  <si>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</si>
  <si>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</si>
  <si>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</si>
  <si>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</si>
  <si>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</si>
  <si>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</si>
  <si>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</si>
  <si>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</si>
  <si>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</si>
  <si>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</si>
  <si>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</si>
  <si>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</si>
  <si>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</si>
  <si>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</si>
  <si>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</si>
  <si>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</si>
  <si>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</si>
  <si>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</si>
  <si>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</si>
  <si>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</si>
  <si>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</si>
  <si>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</si>
  <si>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</si>
  <si>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</si>
  <si>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</si>
  <si>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</si>
  <si>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</si>
  <si>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</si>
  <si>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</si>
  <si>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</si>
  <si>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</si>
  <si>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</si>
  <si>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</si>
  <si>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</si>
  <si>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</si>
  <si>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</si>
  <si>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</si>
  <si>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</si>
  <si>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</si>
  <si>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</si>
  <si>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</si>
  <si>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</si>
  <si>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</si>
  <si>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</si>
  <si>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</si>
  <si>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</si>
  <si>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</si>
  <si>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</si>
  <si>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</si>
  <si>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</si>
  <si>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</si>
  <si>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</si>
  <si>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</si>
  <si>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</si>
  <si>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</si>
  <si>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</si>
  <si>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</si>
  <si>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</si>
  <si>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</si>
  <si>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</si>
  <si>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</si>
  <si>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</si>
  <si>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</si>
  <si>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</si>
  <si>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</si>
  <si>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</si>
  <si>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</si>
  <si>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</si>
  <si>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</si>
  <si>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</si>
  <si>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</si>
  <si>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</si>
  <si>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</si>
  <si>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</si>
  <si>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</si>
  <si>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</si>
  <si>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</si>
  <si>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</si>
  <si>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</si>
  <si>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</si>
  <si>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</si>
  <si>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</si>
  <si>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</si>
  <si>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</si>
  <si>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</si>
  <si>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</si>
  <si>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</si>
  <si>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</si>
  <si>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</si>
  <si>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</si>
  <si>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</si>
  <si>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</si>
  <si>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</si>
  <si>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</si>
  <si>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</si>
  <si>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</si>
  <si>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</si>
  <si>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</si>
  <si>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</si>
  <si>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</si>
  <si>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</si>
  <si>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</si>
  <si>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</si>
  <si>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</si>
  <si>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</si>
  <si>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</si>
  <si>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</si>
  <si>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</si>
  <si>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</si>
  <si>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</si>
  <si>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</si>
  <si>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</si>
  <si>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</si>
  <si>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</si>
  <si>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</si>
  <si>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</si>
  <si>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</si>
  <si>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</si>
  <si>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</si>
  <si>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</si>
  <si>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</si>
  <si>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</si>
  <si>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</si>
  <si>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</si>
  <si>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</si>
  <si>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</si>
  <si>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</si>
  <si>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</si>
  <si>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</si>
  <si>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</si>
  <si>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</si>
  <si>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</si>
  <si>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</si>
  <si>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</si>
  <si>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</si>
  <si>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</si>
  <si>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</si>
  <si>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</si>
  <si>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</si>
  <si>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</si>
  <si>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</si>
  <si>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</si>
  <si>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</si>
  <si>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</si>
  <si>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</si>
  <si>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</si>
  <si>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</si>
  <si>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</si>
  <si>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</si>
  <si>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</si>
  <si>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</si>
  <si>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</si>
  <si>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</si>
  <si>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</si>
  <si>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</si>
  <si>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</si>
  <si>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</si>
  <si>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</si>
  <si>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</si>
  <si>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</si>
  <si>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</si>
  <si>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</si>
  <si>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</si>
  <si>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</si>
  <si>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</si>
  <si>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</si>
  <si>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</si>
  <si>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</si>
  <si>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</si>
  <si>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</si>
  <si>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</si>
  <si>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</si>
  <si>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</si>
  <si>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</si>
  <si>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</si>
  <si>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</si>
  <si>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</si>
  <si>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</si>
  <si>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</si>
  <si>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</si>
  <si>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</si>
  <si>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</si>
  <si>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</si>
  <si>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</si>
  <si>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</si>
  <si>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</si>
  <si>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</si>
  <si>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</si>
  <si>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</si>
  <si>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</si>
  <si>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</si>
  <si>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</si>
  <si>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</si>
  <si>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</si>
  <si>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</si>
  <si>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</si>
  <si>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</si>
  <si>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</si>
  <si>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</si>
  <si>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</si>
  <si>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</si>
  <si>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</si>
  <si>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</si>
  <si>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</si>
  <si>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</si>
  <si>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</si>
  <si>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</si>
  <si>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</si>
  <si>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</si>
  <si>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</si>
  <si>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</si>
  <si>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</si>
  <si>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</si>
  <si>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</si>
  <si>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</si>
  <si>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</si>
  <si>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</si>
  <si>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</si>
  <si>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</si>
  <si>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</si>
  <si>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</si>
  <si>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</si>
  <si>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</si>
  <si>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</si>
  <si>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</si>
  <si>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</si>
  <si>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</si>
  <si>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</si>
  <si>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</si>
  <si>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</si>
  <si>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</si>
  <si>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</si>
  <si>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</si>
  <si>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</si>
  <si>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</si>
  <si>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</si>
  <si>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</si>
  <si>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</si>
  <si>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</si>
  <si>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</si>
  <si>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</si>
  <si>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</si>
  <si>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</si>
  <si>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</si>
  <si>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</si>
  <si>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</si>
  <si>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</si>
  <si>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</si>
  <si>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</si>
  <si>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</si>
  <si>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</si>
  <si>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</si>
  <si>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</si>
  <si>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</si>
  <si>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</si>
  <si>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</si>
  <si>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</si>
  <si>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</si>
  <si>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</si>
  <si>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</si>
  <si>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</si>
  <si>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</si>
  <si>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</si>
  <si>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</si>
  <si>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</si>
  <si>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</si>
  <si>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</si>
  <si>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</si>
  <si>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</si>
  <si>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</si>
  <si>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</si>
  <si>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</si>
  <si>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</si>
  <si>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</si>
  <si>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</si>
  <si>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</si>
  <si>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</si>
  <si>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</si>
  <si>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</si>
  <si>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</si>
  <si>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</si>
  <si>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</si>
  <si>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</si>
  <si>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</si>
  <si>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</si>
  <si>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</si>
  <si>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</si>
  <si>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</si>
  <si>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</si>
  <si>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</si>
  <si>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</si>
  <si>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</si>
  <si>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</si>
  <si>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</si>
  <si>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</si>
  <si>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</si>
  <si>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</si>
  <si>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</si>
  <si>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</si>
  <si>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</si>
  <si>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</si>
  <si>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</si>
  <si>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</si>
  <si>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</si>
  <si>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</si>
  <si>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</si>
  <si>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</si>
  <si>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</si>
  <si>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</si>
  <si>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</si>
  <si>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</si>
  <si>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</si>
  <si>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</si>
  <si>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</si>
  <si>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</si>
  <si>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</si>
  <si>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</si>
  <si>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</si>
  <si>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</si>
  <si>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</si>
  <si>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</si>
  <si>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</si>
  <si>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</si>
  <si>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</si>
  <si>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</si>
  <si>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</si>
  <si>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</si>
  <si>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</si>
  <si>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</si>
  <si>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</si>
  <si>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</si>
  <si>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</si>
  <si>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</si>
  <si>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</si>
  <si>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</si>
  <si>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</si>
  <si>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</si>
  <si>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</si>
  <si>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</si>
  <si>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</si>
  <si>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</si>
  <si>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</si>
  <si>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</si>
  <si>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</si>
  <si>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</si>
  <si>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</si>
  <si>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</si>
  <si>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</si>
  <si>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</si>
  <si>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</si>
  <si>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</si>
  <si>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</si>
  <si>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</si>
  <si>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</si>
  <si>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</si>
  <si>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</si>
  <si>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</si>
  <si>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</si>
  <si>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</si>
  <si>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</si>
  <si>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</si>
  <si>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</si>
  <si>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</si>
  <si>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</si>
  <si>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</si>
  <si>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</si>
  <si>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</si>
  <si>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</si>
  <si>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</si>
  <si>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</si>
  <si>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</si>
  <si>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</si>
  <si>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</si>
  <si>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</si>
  <si>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</si>
  <si>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</si>
  <si>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</si>
  <si>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</si>
  <si>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</si>
  <si>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</si>
  <si>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</si>
  <si>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</si>
  <si>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</si>
  <si>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</si>
  <si>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</si>
  <si>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</si>
  <si>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</si>
  <si>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</si>
  <si>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</si>
  <si>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</si>
  <si>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</si>
  <si>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</si>
  <si>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</si>
  <si>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</si>
  <si>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</si>
  <si>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</si>
  <si>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</si>
  <si>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</si>
  <si>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</si>
  <si>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</si>
  <si>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</si>
  <si>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</si>
  <si>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</si>
  <si>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</si>
  <si>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</si>
  <si>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</si>
  <si>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</si>
  <si>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</si>
  <si>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</si>
  <si>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</si>
  <si>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</si>
  <si>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</si>
  <si>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</si>
  <si>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</si>
  <si>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</si>
  <si>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</si>
  <si>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</si>
  <si>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</si>
  <si>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</si>
  <si>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</si>
  <si>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</si>
  <si>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</si>
  <si>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</si>
  <si>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</si>
  <si>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</si>
  <si>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</si>
  <si>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</si>
  <si>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</si>
  <si>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</si>
  <si>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</si>
  <si>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</si>
  <si>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</si>
  <si>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</si>
  <si>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</si>
  <si>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</si>
  <si>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</si>
  <si>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</si>
  <si>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</si>
  <si>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</si>
  <si>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</si>
  <si>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</si>
  <si>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</si>
  <si>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</si>
  <si>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</si>
  <si>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</si>
  <si>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</si>
  <si>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</si>
  <si>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</si>
  <si>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</si>
  <si>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</si>
  <si>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</si>
  <si>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</si>
  <si>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</si>
  <si>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</si>
  <si>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</si>
  <si>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</si>
  <si>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</si>
  <si>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</si>
  <si>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</si>
  <si>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</si>
  <si>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</si>
  <si>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</si>
  <si>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</si>
  <si>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</si>
  <si>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</si>
  <si>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</si>
  <si>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</si>
  <si>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</si>
  <si>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</si>
  <si>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</si>
  <si>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</si>
  <si>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</si>
  <si>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</si>
  <si>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</si>
  <si>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</si>
  <si>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</si>
  <si>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</si>
  <si>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</si>
  <si>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</si>
  <si>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</si>
  <si>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</si>
  <si>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</si>
  <si>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</si>
  <si>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</si>
  <si>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</si>
  <si>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</si>
  <si>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</si>
  <si>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</si>
  <si>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</si>
  <si>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</si>
  <si>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</si>
  <si>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</si>
  <si>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</si>
  <si>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</si>
  <si>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</si>
  <si>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</si>
  <si>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</si>
  <si>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</si>
  <si>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</si>
  <si>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</si>
  <si>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</si>
  <si>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</si>
  <si>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</si>
  <si>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</si>
  <si>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</si>
  <si>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</si>
  <si>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</si>
  <si>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</si>
  <si>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</si>
  <si>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</si>
  <si>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</si>
  <si>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</si>
  <si>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</si>
  <si>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</si>
  <si>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</si>
  <si>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</si>
  <si>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</si>
  <si>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</si>
  <si>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</si>
  <si>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</si>
  <si>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</si>
  <si>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</si>
  <si>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</si>
  <si>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</si>
  <si>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</si>
  <si>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</si>
  <si>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</si>
  <si>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</si>
  <si>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</si>
  <si>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</si>
  <si>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</si>
  <si>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</si>
  <si>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</si>
  <si>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</si>
  <si>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</si>
  <si>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</si>
  <si>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</si>
  <si>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</si>
  <si>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</si>
  <si>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</si>
  <si>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</si>
  <si>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</si>
  <si>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</si>
  <si>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</si>
  <si>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</si>
  <si>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</si>
  <si>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</si>
  <si>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</si>
  <si>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</si>
  <si>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</si>
  <si>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</si>
  <si>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</si>
  <si>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</si>
  <si>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</si>
  <si>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</si>
  <si>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</si>
  <si>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</si>
  <si>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</si>
  <si>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</si>
  <si>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</si>
  <si>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</si>
  <si>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</si>
  <si>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</si>
  <si>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</si>
  <si>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</si>
  <si>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</si>
  <si>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</si>
  <si>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</si>
  <si>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</si>
  <si>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</si>
  <si>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</si>
  <si>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</si>
  <si>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</si>
  <si>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</si>
  <si>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</si>
  <si>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</si>
  <si>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</si>
  <si>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</si>
  <si>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</si>
  <si>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</si>
  <si>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</si>
  <si>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</si>
  <si>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</si>
  <si>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</si>
  <si>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</si>
  <si>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</si>
  <si>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</si>
  <si>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</si>
  <si>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</si>
  <si>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</si>
  <si>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</si>
  <si>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</si>
  <si>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</si>
  <si>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</si>
  <si>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</si>
  <si>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</si>
  <si>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</si>
  <si>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</si>
  <si>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</si>
  <si>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</si>
  <si>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</si>
  <si>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</si>
  <si>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</si>
  <si>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</si>
  <si>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</si>
  <si>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</si>
  <si>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</si>
  <si>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</si>
  <si>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</si>
  <si>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</si>
  <si>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</si>
  <si>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</si>
  <si>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</si>
  <si>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</si>
  <si>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</si>
  <si>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</si>
  <si>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</si>
  <si>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</si>
  <si>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</si>
  <si>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</si>
  <si>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</si>
  <si>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</si>
  <si>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</si>
  <si>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</si>
  <si>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</si>
  <si>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</si>
  <si>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</si>
  <si>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</si>
  <si>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</si>
  <si>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</si>
  <si>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</si>
  <si>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</si>
  <si>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</si>
  <si>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</si>
  <si>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</si>
  <si>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</si>
  <si>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</si>
  <si>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</si>
  <si>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</si>
  <si>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</si>
  <si>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</si>
  <si>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</si>
  <si>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</si>
  <si>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</si>
  <si>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</si>
  <si>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</si>
  <si>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</si>
  <si>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</si>
  <si>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</si>
  <si>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</si>
  <si>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</si>
  <si>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</si>
  <si>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</si>
  <si>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</si>
  <si>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</si>
  <si>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</si>
  <si>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</si>
  <si>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</si>
  <si>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</si>
  <si>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</si>
  <si>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</si>
  <si>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</si>
  <si>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</si>
  <si>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</si>
  <si>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</si>
  <si>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</si>
  <si>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</si>
  <si>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</si>
  <si>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</si>
  <si>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</si>
  <si>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</si>
  <si>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</si>
  <si>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</si>
  <si>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</si>
  <si>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</si>
  <si>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</si>
  <si>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</si>
  <si>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</si>
  <si>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</si>
  <si>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</si>
  <si>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</si>
  <si>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</si>
  <si>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</si>
  <si>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</si>
  <si>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</si>
  <si>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</si>
  <si>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</si>
  <si>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</si>
  <si>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</si>
  <si>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</si>
  <si>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</si>
  <si>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</si>
  <si>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</si>
  <si>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</si>
  <si>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</si>
  <si>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</si>
  <si>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</si>
  <si>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</si>
  <si>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</si>
  <si>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</si>
  <si>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</si>
  <si>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</si>
  <si>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</si>
  <si>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</si>
  <si>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</si>
  <si>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</si>
  <si>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</si>
  <si>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</si>
  <si>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</si>
  <si>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</si>
  <si>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</si>
  <si>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</si>
  <si>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</si>
  <si>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</si>
  <si>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</si>
  <si>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</si>
  <si>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</si>
  <si>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</si>
  <si>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</si>
  <si>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</si>
  <si>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</si>
  <si>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</si>
  <si>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</si>
  <si>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</si>
  <si>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</si>
  <si>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</si>
  <si>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</si>
  <si>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</si>
  <si>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</si>
  <si>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</si>
  <si>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</si>
  <si>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</si>
  <si>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</si>
  <si>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</si>
  <si>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</si>
  <si>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</si>
  <si>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</si>
  <si>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</si>
  <si>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</si>
  <si>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</si>
  <si>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</si>
  <si>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</si>
  <si>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</si>
  <si>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</si>
  <si>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</si>
  <si>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</si>
  <si>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</si>
  <si>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</si>
  <si>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</si>
  <si>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</si>
  <si>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</si>
  <si>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</si>
  <si>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</si>
  <si>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</si>
  <si>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</si>
  <si>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</si>
  <si>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</si>
  <si>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</si>
  <si>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</si>
  <si>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</si>
  <si>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</si>
  <si>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</si>
  <si>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</si>
  <si>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</si>
  <si>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</si>
  <si>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</si>
  <si>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</si>
  <si>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</si>
  <si>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</si>
  <si>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</si>
  <si>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</si>
  <si>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</si>
  <si>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</si>
  <si>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</si>
  <si>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</si>
  <si>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</si>
  <si>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</si>
  <si>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</si>
  <si>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</si>
  <si>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</si>
  <si>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</si>
  <si>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</si>
  <si>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</si>
  <si>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</si>
  <si>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</si>
  <si>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</si>
  <si>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</si>
  <si>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</si>
  <si>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</si>
  <si>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</si>
  <si>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</si>
  <si>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</si>
  <si>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</si>
  <si>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</si>
  <si>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</si>
  <si>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</si>
  <si>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</si>
  <si>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</si>
  <si>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</si>
  <si>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</si>
  <si>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</si>
  <si>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</si>
  <si>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</si>
  <si>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</si>
  <si>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</si>
  <si>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</si>
  <si>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</si>
  <si>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</si>
  <si>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</si>
  <si>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</si>
  <si>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</si>
  <si>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</si>
  <si>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</si>
  <si>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</si>
  <si>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</si>
  <si>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</si>
  <si>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</si>
  <si>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</si>
  <si>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</si>
  <si>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</si>
  <si>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</si>
  <si>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</si>
  <si>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</si>
  <si>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</si>
  <si>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</si>
  <si>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</si>
  <si>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</si>
  <si>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</si>
  <si>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</si>
  <si>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</si>
  <si>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</si>
  <si>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</si>
  <si>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</si>
  <si>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</si>
  <si>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</si>
  <si>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</si>
  <si>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</si>
  <si>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</si>
  <si>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</si>
  <si>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</si>
  <si>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</si>
  <si>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</si>
  <si>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</si>
  <si>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</si>
  <si>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</si>
  <si>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</si>
  <si>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</si>
  <si>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</si>
  <si>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</si>
  <si>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</si>
  <si>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</si>
  <si>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</si>
  <si>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</si>
  <si>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</si>
  <si>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</si>
  <si>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</si>
  <si>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</si>
  <si>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</si>
  <si>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</si>
  <si>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</si>
  <si>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</si>
  <si>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</si>
  <si>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</si>
  <si>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</si>
  <si>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</si>
  <si>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</si>
  <si>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</si>
  <si>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</si>
  <si>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</si>
  <si>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</si>
  <si>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</si>
  <si>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</si>
  <si>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</si>
  <si>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</si>
  <si>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</si>
  <si>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</si>
  <si>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</si>
  <si>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</si>
  <si>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</si>
  <si>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</si>
  <si>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</si>
  <si>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</si>
  <si>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</si>
  <si>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</si>
  <si>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</si>
  <si>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</si>
  <si>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</si>
  <si>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</si>
  <si>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</si>
  <si>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</si>
  <si>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</si>
  <si>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</si>
  <si>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</si>
  <si>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</si>
  <si>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</si>
  <si>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</si>
  <si>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</si>
  <si>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</si>
  <si>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</si>
  <si>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</si>
  <si>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</si>
  <si>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</si>
  <si>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</si>
  <si>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</si>
  <si>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</si>
  <si>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</si>
  <si>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</si>
  <si>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</si>
  <si>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</si>
  <si>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</si>
  <si>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</si>
  <si>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</si>
  <si>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</si>
  <si>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</si>
  <si>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</si>
  <si>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</si>
  <si>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</si>
  <si>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</si>
  <si>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</si>
  <si>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</si>
  <si>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</si>
  <si>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</si>
  <si>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</si>
  <si>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</si>
  <si>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</si>
  <si>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</si>
  <si>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</si>
  <si>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</si>
  <si>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</si>
  <si>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</si>
  <si>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</si>
  <si>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</si>
  <si>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</si>
  <si>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</si>
  <si>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</si>
  <si>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</si>
  <si>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</si>
  <si>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</si>
  <si>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</si>
  <si>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</si>
  <si>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</si>
  <si>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</si>
  <si>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</si>
  <si>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</si>
  <si>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</si>
  <si>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</si>
  <si>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</si>
  <si>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</si>
  <si>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</si>
  <si>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</si>
  <si>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</si>
  <si>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</si>
  <si>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</si>
  <si>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</si>
  <si>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</si>
  <si>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</si>
  <si>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</si>
  <si>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</si>
  <si>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</si>
  <si>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</si>
  <si>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</si>
  <si>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</si>
  <si>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</si>
  <si>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</si>
  <si>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</si>
  <si>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</si>
  <si>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</si>
  <si>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</si>
  <si>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</si>
  <si>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</si>
  <si>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</si>
  <si>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</si>
  <si>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</si>
  <si>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</si>
  <si>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</si>
  <si>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</si>
  <si>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</si>
  <si>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</si>
  <si>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</si>
  <si>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</si>
  <si>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</si>
  <si>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</si>
  <si>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</si>
  <si>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</si>
  <si>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</si>
  <si>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</si>
  <si>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</si>
  <si>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</si>
  <si>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</si>
  <si>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</si>
  <si>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</si>
  <si>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</si>
  <si>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</si>
  <si>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</si>
  <si>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</si>
  <si>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</si>
  <si>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</si>
  <si>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</si>
  <si>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</si>
  <si>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</si>
  <si>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</si>
  <si>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</si>
  <si>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</si>
  <si>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</si>
  <si>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</si>
  <si>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</si>
  <si>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</si>
  <si>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</si>
  <si>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</si>
  <si>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</si>
  <si>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</si>
  <si>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</si>
  <si>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</si>
  <si>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</si>
  <si>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</si>
  <si>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</si>
  <si>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</si>
  <si>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</si>
  <si>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</si>
  <si>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</si>
  <si>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</si>
  <si>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</si>
  <si>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</si>
  <si>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</si>
  <si>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</si>
  <si>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</si>
  <si>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</si>
  <si>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</si>
  <si>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</si>
  <si>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</si>
  <si>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</si>
  <si>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</si>
  <si>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</si>
  <si>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</si>
  <si>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</si>
  <si>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</si>
  <si>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</si>
  <si>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</si>
  <si>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</si>
  <si>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</si>
  <si>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</si>
  <si>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</si>
  <si>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</si>
  <si>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</si>
  <si>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</si>
  <si>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</si>
  <si>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</si>
  <si>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</si>
  <si>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</si>
  <si>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</si>
  <si>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</si>
  <si>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</si>
  <si>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</si>
  <si>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</si>
  <si>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</si>
  <si>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</si>
  <si>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</si>
  <si>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</si>
  <si>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</si>
  <si>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</si>
  <si>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</si>
  <si>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</si>
  <si>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</si>
  <si>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</si>
  <si>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</si>
  <si>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</si>
  <si>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</si>
  <si>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</si>
  <si>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</si>
  <si>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</si>
  <si>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</si>
  <si>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</si>
  <si>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</si>
  <si>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</si>
  <si>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</si>
  <si>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</si>
  <si>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</si>
  <si>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</si>
  <si>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</si>
  <si>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</si>
  <si>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</si>
  <si>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</si>
  <si>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</si>
  <si>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</si>
  <si>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</si>
  <si>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</si>
  <si>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</si>
  <si>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</si>
  <si>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</si>
  <si>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</si>
  <si>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</si>
  <si>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</si>
  <si>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</si>
  <si>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</si>
  <si>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</si>
  <si>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</si>
  <si>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</si>
  <si>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</si>
  <si>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</si>
  <si>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</si>
  <si>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</si>
  <si>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</si>
  <si>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</si>
  <si>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</si>
  <si>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</si>
  <si>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</si>
  <si>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</si>
  <si>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</si>
  <si>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</si>
  <si>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</si>
  <si>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</si>
  <si>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</si>
  <si>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</si>
  <si>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</si>
  <si>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</si>
  <si>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</si>
  <si>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</si>
  <si>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</si>
  <si>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</si>
  <si>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</si>
  <si>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</si>
  <si>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</si>
  <si>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</si>
  <si>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</si>
  <si>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</si>
  <si>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</si>
  <si>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</si>
  <si>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</si>
  <si>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</si>
  <si>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</si>
  <si>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</si>
  <si>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</si>
  <si>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</si>
  <si>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</si>
  <si>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</si>
  <si>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</si>
  <si>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</si>
  <si>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</si>
  <si>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</si>
  <si>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</si>
  <si>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</si>
  <si>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</si>
  <si>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</si>
  <si>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</si>
  <si>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</si>
  <si>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</si>
  <si>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</si>
  <si>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</si>
  <si>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</si>
  <si>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</si>
  <si>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</si>
  <si>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</si>
  <si>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</si>
  <si>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</si>
  <si>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</si>
  <si>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</si>
  <si>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</si>
  <si>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</si>
  <si>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</si>
  <si>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</si>
  <si>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</si>
  <si>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</si>
  <si>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</si>
  <si>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</si>
  <si>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</si>
  <si>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</si>
  <si>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</si>
  <si>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</si>
  <si>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</si>
  <si>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</si>
  <si>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</si>
  <si>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</si>
  <si>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</si>
  <si>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</si>
  <si>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</si>
  <si>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</si>
  <si>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</si>
  <si>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</si>
  <si>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</si>
  <si>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</si>
  <si>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</si>
  <si>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</si>
  <si>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</si>
  <si>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</si>
  <si>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</si>
  <si>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</si>
  <si>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</si>
  <si>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</si>
  <si>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</si>
  <si>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</si>
  <si>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</si>
  <si>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</si>
  <si>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</si>
  <si>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</si>
  <si>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</si>
  <si>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</si>
  <si>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</si>
  <si>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</si>
  <si>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</si>
  <si>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</si>
  <si>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</si>
  <si>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</si>
  <si>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</si>
  <si>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</si>
  <si>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</si>
  <si>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</si>
  <si>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</si>
  <si>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</si>
  <si>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</si>
  <si>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</si>
  <si>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</si>
  <si>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</si>
  <si>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</si>
  <si>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</si>
  <si>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</si>
  <si>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</si>
  <si>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</si>
  <si>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</si>
  <si>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</si>
  <si>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</si>
  <si>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</si>
  <si>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</si>
  <si>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</si>
  <si>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</si>
  <si>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</si>
  <si>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</si>
  <si>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</si>
  <si>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</si>
  <si>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</si>
  <si>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</si>
  <si>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</si>
  <si>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</si>
  <si>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</si>
  <si>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</si>
  <si>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</si>
  <si>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</si>
  <si>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</si>
  <si>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</si>
  <si>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</si>
  <si>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</si>
  <si>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</si>
  <si>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</si>
  <si>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</si>
  <si>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</si>
  <si>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</si>
  <si>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</si>
  <si>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</si>
  <si>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</si>
  <si>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</si>
  <si>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</si>
  <si>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</si>
  <si>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</si>
  <si>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</si>
  <si>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</si>
  <si>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</si>
  <si>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</si>
  <si>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</si>
  <si>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</si>
  <si>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</si>
  <si>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</si>
  <si>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</si>
  <si>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</si>
  <si>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</si>
  <si>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</si>
  <si>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</si>
  <si>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</si>
  <si>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</si>
  <si>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</si>
  <si>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</si>
  <si>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</si>
  <si>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</si>
  <si>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</si>
  <si>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</si>
  <si>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</si>
  <si>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</si>
  <si>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</si>
  <si>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</si>
  <si>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</si>
  <si>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</si>
  <si>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</si>
  <si>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</si>
  <si>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</si>
  <si>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</si>
  <si>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</si>
  <si>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</si>
  <si>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</si>
  <si>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</si>
  <si>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</si>
  <si>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</si>
  <si>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</si>
  <si>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</si>
  <si>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</si>
  <si>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</si>
  <si>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</si>
  <si>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</si>
  <si>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</si>
  <si>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</si>
  <si>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</si>
  <si>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</si>
  <si>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</si>
  <si>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</si>
  <si>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</si>
  <si>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</si>
  <si>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</si>
  <si>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</si>
  <si>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</si>
  <si>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</si>
  <si>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</si>
  <si>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</si>
  <si>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</si>
  <si>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</si>
  <si>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</si>
  <si>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</si>
  <si>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</si>
  <si>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</si>
  <si>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</si>
  <si>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</si>
  <si>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</si>
  <si>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</si>
  <si>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</si>
  <si>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</si>
  <si>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</si>
  <si>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</si>
  <si>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</si>
  <si>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</si>
  <si>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</si>
  <si>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</si>
  <si>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</si>
  <si>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</si>
  <si>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</si>
  <si>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</si>
  <si>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</si>
  <si>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</si>
  <si>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</si>
  <si>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</si>
  <si>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</si>
  <si>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</si>
  <si>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</si>
  <si>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</si>
  <si>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</si>
  <si>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</si>
  <si>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</si>
  <si>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</si>
  <si>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</si>
  <si>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</si>
  <si>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</si>
  <si>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</si>
  <si>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</si>
  <si>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</si>
  <si>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</si>
  <si>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</si>
  <si>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</si>
  <si>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</si>
  <si>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</si>
  <si>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</si>
  <si>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</si>
  <si>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</si>
  <si>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</si>
  <si>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</si>
  <si>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</si>
  <si>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</si>
  <si>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</si>
  <si>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</si>
  <si>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</si>
  <si>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</si>
  <si>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</si>
  <si>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</si>
  <si>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</si>
  <si>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</si>
  <si>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</si>
  <si>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</si>
  <si>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</si>
  <si>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</si>
  <si>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</si>
  <si>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</si>
  <si>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</si>
  <si>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</si>
  <si>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</si>
  <si>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</si>
  <si>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</si>
  <si>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</si>
  <si>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</si>
  <si>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</si>
  <si>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</si>
  <si>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</si>
  <si>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</si>
  <si>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</si>
  <si>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</si>
  <si>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</si>
  <si>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</si>
  <si>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</si>
  <si>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</si>
  <si>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</si>
  <si>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</si>
  <si>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</si>
  <si>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</si>
  <si>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</si>
  <si>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</si>
  <si>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</si>
  <si>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</si>
  <si>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</si>
  <si>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</si>
  <si>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</si>
  <si>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</si>
  <si>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</si>
  <si>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</si>
  <si>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</si>
  <si>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</si>
  <si>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</si>
  <si>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</si>
  <si>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</si>
  <si>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</si>
  <si>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</si>
  <si>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</si>
  <si>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</si>
  <si>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</si>
  <si>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</si>
  <si>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</si>
  <si>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</si>
  <si>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</si>
  <si>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</si>
  <si>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</si>
  <si>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</si>
  <si>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</si>
  <si>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</si>
  <si>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</si>
  <si>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</si>
  <si>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</si>
  <si>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</si>
  <si>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</si>
  <si>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</si>
  <si>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</si>
  <si>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</si>
  <si>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</si>
  <si>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</si>
  <si>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</si>
  <si>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</si>
  <si>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</si>
  <si>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</si>
  <si>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</si>
  <si>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</si>
  <si>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</si>
  <si>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</si>
  <si>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</si>
  <si>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</si>
  <si>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</si>
  <si>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</si>
  <si>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</si>
  <si>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</si>
  <si>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</si>
  <si>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</si>
  <si>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</si>
  <si>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</si>
  <si>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</si>
  <si>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</si>
  <si>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</si>
  <si>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</si>
  <si>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</si>
  <si>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</si>
  <si>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</si>
  <si>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</si>
  <si>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</si>
  <si>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</si>
  <si>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</si>
  <si>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</si>
  <si>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</si>
  <si>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</si>
  <si>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</si>
  <si>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</si>
  <si>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</si>
  <si>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</si>
  <si>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</si>
  <si>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</si>
  <si>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</si>
  <si>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</si>
  <si>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</si>
  <si>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</si>
  <si>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</si>
  <si>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</si>
  <si>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</si>
  <si>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</si>
  <si>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</si>
  <si>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</si>
  <si>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</si>
  <si>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</si>
  <si>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</si>
  <si>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</si>
  <si>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</si>
  <si>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</si>
  <si>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</si>
  <si>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</si>
  <si>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</si>
  <si>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</si>
  <si>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</si>
  <si>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</si>
  <si>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</si>
  <si>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</si>
  <si>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</si>
  <si>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</si>
  <si>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</si>
  <si>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</si>
  <si>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</si>
  <si>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</si>
  <si>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</si>
  <si>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</si>
  <si>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</si>
  <si>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</si>
  <si>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</si>
  <si>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</si>
  <si>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</si>
  <si>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</si>
  <si>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</si>
  <si>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</si>
  <si>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</si>
  <si>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</si>
  <si>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</si>
  <si>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</si>
  <si>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</si>
  <si>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</si>
  <si>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</si>
  <si>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</si>
  <si>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</si>
  <si>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</si>
  <si>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</si>
  <si>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</si>
  <si>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</si>
  <si>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</si>
  <si>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</si>
  <si>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</si>
  <si>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</si>
  <si>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</si>
  <si>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</si>
  <si>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</si>
  <si>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</si>
  <si>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</si>
  <si>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</si>
  <si>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</si>
  <si>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</si>
  <si>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</si>
  <si>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</si>
  <si>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</si>
  <si>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</si>
  <si>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</si>
  <si>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</si>
  <si>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</si>
  <si>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</si>
  <si>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</si>
  <si>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</si>
  <si>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</si>
  <si>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</si>
  <si>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</si>
  <si>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</si>
  <si>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</si>
  <si>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</si>
  <si>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</si>
  <si>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</si>
  <si>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</si>
  <si>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</si>
  <si>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</si>
  <si>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</si>
  <si>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</si>
  <si>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</si>
  <si>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</si>
  <si>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</si>
  <si>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</si>
  <si>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</si>
  <si>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</si>
  <si>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</si>
  <si>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</si>
  <si>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</si>
  <si>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</si>
  <si>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</si>
  <si>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</si>
  <si>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</si>
  <si>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</si>
  <si>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</si>
  <si>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</si>
  <si>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</si>
  <si>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</si>
  <si>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</si>
  <si>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</si>
  <si>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</si>
  <si>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</si>
  <si>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</si>
  <si>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</si>
  <si>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</si>
  <si>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</si>
  <si>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</si>
  <si>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</si>
  <si>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</si>
  <si>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</si>
  <si>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</si>
  <si>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</si>
  <si>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</si>
  <si>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</si>
  <si>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</si>
  <si>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</si>
  <si>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</si>
  <si>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</si>
  <si>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</si>
  <si>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</si>
  <si>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</si>
  <si>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</si>
  <si>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</si>
  <si>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</si>
  <si>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</si>
  <si>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</si>
  <si>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</si>
  <si>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</si>
  <si>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</si>
  <si>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</si>
  <si>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</si>
  <si>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</si>
  <si>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</si>
  <si>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</si>
  <si>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</si>
  <si>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</si>
  <si>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</si>
  <si>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</si>
  <si>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</si>
  <si>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</si>
  <si>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</si>
  <si>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</si>
  <si>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</si>
  <si>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</si>
  <si>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</si>
  <si>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</si>
  <si>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</si>
  <si>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</si>
  <si>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</si>
  <si>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</si>
  <si>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</si>
  <si>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</si>
  <si>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</si>
  <si>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</si>
  <si>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</si>
  <si>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</si>
  <si>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</si>
  <si>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</si>
  <si>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</si>
  <si>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</si>
  <si>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</si>
  <si>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</si>
  <si>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</si>
  <si>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</si>
  <si>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</si>
  <si>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</si>
  <si>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</si>
  <si>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</si>
  <si>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</si>
  <si>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</si>
  <si>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</si>
  <si>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</si>
  <si>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</si>
  <si>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</si>
  <si>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</si>
  <si>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</si>
  <si>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</si>
  <si>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</si>
  <si>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</si>
  <si>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</si>
  <si>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</si>
  <si>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</si>
  <si>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</si>
  <si>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</si>
  <si>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</si>
  <si>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</si>
  <si>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</si>
  <si>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</si>
  <si>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</si>
  <si>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</si>
  <si>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</si>
  <si>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</si>
  <si>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</si>
  <si>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</si>
  <si>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</si>
  <si>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</si>
  <si>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</si>
  <si>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</si>
  <si>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</si>
  <si>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</si>
  <si>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</si>
  <si>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</si>
  <si>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</si>
  <si>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</si>
  <si>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</si>
  <si>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</si>
  <si>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</si>
  <si>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</si>
  <si>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</si>
  <si>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</si>
  <si>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</si>
  <si>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</si>
  <si>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</si>
  <si>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</si>
  <si>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</si>
  <si>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</si>
  <si>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</si>
  <si>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</si>
  <si>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</si>
  <si>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</si>
  <si>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</si>
  <si>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</si>
  <si>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</si>
  <si>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</si>
  <si>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</si>
  <si>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</si>
  <si>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</si>
  <si>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</si>
  <si>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</si>
  <si>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</si>
  <si>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</si>
  <si>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</si>
  <si>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</si>
  <si>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</si>
  <si>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</si>
  <si>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</si>
  <si>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</si>
  <si>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</si>
  <si>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</si>
  <si>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</si>
  <si>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</si>
  <si>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</si>
  <si>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</si>
  <si>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</si>
  <si>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</si>
  <si>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</si>
  <si>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</si>
  <si>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</si>
  <si>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</si>
  <si>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</si>
  <si>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</si>
  <si>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</si>
  <si>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</si>
  <si>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</si>
  <si>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</si>
  <si>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</si>
  <si>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</si>
  <si>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</si>
  <si>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</si>
  <si>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</si>
  <si>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</si>
  <si>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</si>
  <si>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</si>
  <si>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</si>
  <si>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</si>
  <si>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</si>
  <si>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</si>
  <si>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</si>
  <si>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</si>
  <si>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</si>
  <si>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</si>
  <si>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</si>
  <si>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</si>
  <si>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</si>
  <si>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</si>
  <si>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</si>
  <si>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</si>
  <si>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</si>
  <si>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</si>
  <si>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</si>
  <si>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</si>
  <si>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</si>
  <si>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</si>
  <si>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</si>
  <si>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</si>
  <si>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</si>
  <si>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</si>
  <si>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</si>
  <si>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</si>
  <si>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</si>
  <si>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</si>
  <si>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</si>
  <si>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</si>
  <si>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</si>
  <si>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</si>
  <si>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</si>
  <si>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</si>
  <si>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</si>
  <si>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</si>
  <si>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</si>
  <si>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</si>
  <si>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</si>
  <si>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</si>
  <si>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</si>
  <si>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</si>
  <si>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</si>
  <si>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</si>
  <si>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</si>
  <si>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</si>
  <si>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</si>
  <si>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</si>
  <si>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</si>
  <si>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</si>
  <si>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</si>
  <si>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</si>
  <si>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</si>
  <si>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</si>
  <si>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</si>
  <si>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</si>
  <si>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</si>
  <si>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</si>
  <si>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</si>
  <si>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</si>
  <si>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</si>
  <si>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</si>
  <si>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</si>
  <si>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</si>
  <si>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</si>
  <si>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</si>
  <si>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</si>
  <si>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</si>
  <si>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</si>
  <si>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</si>
  <si>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</si>
  <si>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</si>
  <si>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</si>
  <si>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</si>
  <si>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</si>
  <si>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</si>
  <si>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</si>
  <si>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</si>
  <si>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</si>
  <si>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</si>
  <si>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</si>
  <si>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</si>
  <si>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</si>
  <si>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</si>
  <si>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</si>
  <si>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</si>
  <si>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</si>
  <si>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</si>
  <si>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</si>
  <si>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</si>
  <si>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</si>
  <si>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</si>
  <si>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</si>
  <si>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</si>
  <si>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</si>
  <si>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</si>
  <si>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</si>
  <si>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</si>
  <si>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</si>
  <si>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</si>
  <si>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</si>
  <si>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</si>
  <si>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</si>
  <si>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</si>
  <si>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</si>
  <si>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</si>
  <si>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</si>
  <si>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</si>
  <si>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</si>
  <si>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</si>
  <si>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</si>
  <si>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</si>
  <si>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</si>
  <si>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</si>
  <si>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</si>
  <si>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</si>
  <si>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</si>
  <si>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</si>
  <si>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</si>
  <si>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</si>
  <si>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</si>
  <si>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</si>
  <si>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</si>
  <si>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</si>
  <si>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</si>
  <si>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</si>
  <si>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</si>
  <si>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</si>
  <si>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</si>
  <si>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</si>
  <si>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</si>
  <si>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</si>
  <si>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</si>
  <si>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</si>
  <si>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</si>
  <si>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</si>
  <si>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</si>
  <si>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</si>
  <si>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</si>
  <si>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</si>
  <si>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</si>
  <si>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</si>
  <si>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</si>
  <si>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</si>
  <si>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</si>
  <si>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</si>
  <si>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</si>
  <si>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</si>
  <si>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</si>
  <si>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</si>
  <si>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</si>
  <si>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</si>
  <si>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</si>
  <si>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</si>
  <si>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</si>
  <si>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</si>
  <si>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</si>
  <si>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</si>
  <si>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</si>
  <si>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</si>
  <si>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</si>
  <si>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</si>
  <si>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</si>
  <si>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</si>
  <si>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</si>
  <si>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</si>
  <si>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</si>
  <si>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</si>
  <si>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</si>
  <si>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</si>
  <si>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</si>
  <si>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</si>
  <si>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</si>
  <si>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</si>
  <si>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</si>
  <si>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</si>
  <si>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</si>
  <si>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</si>
  <si>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</si>
  <si>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</si>
  <si>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</si>
  <si>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</si>
  <si>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</si>
  <si>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</si>
  <si>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</si>
  <si>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</si>
  <si>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</si>
  <si>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</si>
  <si>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</si>
  <si>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</si>
  <si>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</si>
  <si>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</si>
  <si>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</si>
  <si>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</si>
  <si>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</si>
  <si>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</si>
  <si>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</si>
  <si>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</si>
  <si>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</si>
  <si>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</si>
  <si>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</si>
  <si>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</si>
  <si>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</si>
  <si>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</si>
  <si>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</si>
  <si>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</si>
  <si>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</si>
  <si>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</si>
  <si>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</si>
  <si>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</si>
  <si>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</si>
  <si>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</si>
  <si>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</si>
  <si>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</si>
  <si>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</si>
  <si>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</si>
  <si>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</si>
  <si>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</si>
  <si>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</si>
  <si>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</si>
  <si>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</si>
  <si>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</si>
  <si>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</si>
  <si>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</si>
  <si>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</si>
  <si>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</si>
  <si>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</si>
  <si>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</si>
  <si>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</si>
  <si>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</si>
  <si>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</si>
  <si>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</si>
  <si>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</si>
  <si>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</si>
  <si>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</si>
  <si>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</si>
  <si>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</si>
  <si>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</si>
  <si>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</si>
  <si>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</si>
  <si>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</si>
  <si>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</si>
  <si>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</si>
  <si>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</si>
  <si>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</si>
  <si>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</si>
  <si>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</si>
  <si>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</si>
  <si>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</si>
  <si>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</si>
  <si>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</si>
  <si>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</si>
  <si>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</si>
  <si>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</si>
  <si>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</si>
  <si>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</si>
  <si>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</si>
  <si>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</si>
  <si>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</si>
  <si>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</si>
  <si>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</si>
  <si>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</si>
  <si>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</si>
  <si>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</si>
  <si>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</si>
  <si>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</si>
  <si>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</si>
  <si>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</si>
  <si>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</si>
  <si>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</si>
  <si>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</si>
  <si>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</si>
  <si>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</si>
  <si>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</si>
  <si>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</si>
  <si>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</si>
  <si>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</si>
  <si>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</si>
  <si>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</si>
  <si>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</si>
  <si>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</si>
  <si>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</si>
  <si>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</si>
  <si>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</si>
  <si>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</si>
  <si>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</si>
  <si>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</si>
  <si>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</si>
  <si>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</si>
  <si>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</si>
  <si>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</si>
  <si>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</si>
  <si>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</si>
  <si>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</si>
  <si>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</si>
  <si>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</si>
  <si>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</si>
  <si>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</si>
  <si>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</si>
  <si>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</si>
  <si>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</si>
  <si>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</si>
  <si>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</si>
  <si>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</si>
  <si>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</si>
  <si>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</si>
  <si>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</si>
  <si>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</si>
  <si>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</si>
  <si>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</si>
  <si>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</si>
  <si>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</si>
  <si>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</si>
  <si>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</si>
  <si>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</si>
  <si>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</si>
  <si>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</si>
  <si>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</si>
  <si>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</si>
  <si>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</si>
  <si>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</si>
  <si>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</si>
  <si>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</si>
  <si>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</si>
  <si>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</si>
  <si>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</si>
  <si>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</si>
  <si>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</si>
  <si>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</si>
  <si>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</si>
  <si>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</si>
  <si>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</si>
  <si>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</si>
  <si>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</si>
  <si>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</si>
  <si>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</si>
  <si>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</si>
  <si>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</si>
  <si>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</si>
  <si>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</si>
  <si>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</si>
  <si>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</si>
  <si>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</si>
  <si>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</si>
  <si>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</si>
  <si>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</si>
  <si>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</si>
  <si>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</si>
  <si>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</si>
  <si>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</si>
  <si>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</si>
  <si>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</si>
  <si>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</si>
  <si>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</si>
  <si>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</si>
  <si>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</si>
  <si>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</si>
  <si>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</si>
  <si>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</si>
  <si>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</si>
  <si>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</si>
  <si>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</si>
  <si>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</si>
  <si>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</si>
  <si>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</si>
  <si>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</si>
  <si>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</si>
  <si>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</si>
  <si>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</si>
  <si>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</si>
  <si>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</si>
  <si>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</si>
  <si>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</si>
  <si>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</si>
  <si>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</si>
  <si>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</si>
  <si>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</si>
  <si>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</si>
  <si>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</si>
  <si>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</si>
  <si>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</si>
  <si>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</si>
  <si>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</si>
  <si>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</si>
  <si>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</si>
  <si>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</si>
  <si>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</si>
  <si>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</si>
  <si>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</si>
  <si>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</si>
  <si>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</si>
  <si>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</si>
  <si>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</si>
  <si>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</si>
  <si>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</si>
  <si>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</si>
  <si>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</si>
  <si>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</si>
  <si>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</si>
  <si>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</si>
  <si>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</si>
  <si>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</si>
  <si>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</si>
  <si>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</si>
  <si>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</si>
  <si>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</si>
  <si>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</si>
  <si>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</si>
  <si>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</si>
  <si>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</si>
  <si>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</si>
  <si>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</si>
  <si>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</si>
  <si>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</si>
  <si>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</si>
  <si>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</si>
  <si>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</si>
  <si>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</si>
  <si>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</si>
  <si>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</si>
  <si>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</si>
  <si>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</si>
  <si>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</si>
  <si>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</si>
  <si>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</si>
  <si>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</si>
  <si>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</si>
  <si>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</si>
  <si>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</si>
  <si>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</si>
  <si>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</si>
  <si>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</si>
  <si>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</si>
  <si>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</si>
  <si>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</si>
  <si>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need 100 min</t>
  </si>
  <si>
    <t>no PCM</t>
  </si>
  <si>
    <t>ETA 40 MIN</t>
  </si>
  <si>
    <t>PCM-20251125-00000491</t>
  </si>
  <si>
    <t>EM team at site Connect PG</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</si>
  <si>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</si>
  <si>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</si>
  <si>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</si>
  <si>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</si>
  <si>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</si>
  <si>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</si>
  <si>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</si>
  <si>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</si>
  <si>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</si>
  <si>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</si>
  <si>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</si>
  <si>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</si>
  <si>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Team suspected at site or near // Deep desert coverage</t>
  </si>
  <si>
    <t>PCM-20251125-00000554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</si>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</sst>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A4" sqref="A4:XFD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323.40476284722536</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9.8211921300389804E-2</v>
      </c>
      <c r="H3" s="131">
        <v>45986.185196759259</v>
      </c>
      <c r="I3" s="129" t="str">
        <f>IFERROR(VLOOKUP(D3,DB!A:F,6,0),"")</f>
        <v>SCECO</v>
      </c>
      <c r="J3" s="129" t="str">
        <f>IFERROR(VLOOKUP(D3,DB!A:G,7,0),"")</f>
        <v>Dead</v>
      </c>
      <c r="K3" s="133" t="s">
        <v>39024</v>
      </c>
      <c r="L3" s="134" t="str">
        <f>IFERROR(VLOOKUP(D3,DB!A:I,9,0),"")</f>
        <v>Latis</v>
      </c>
    </row>
    <row r="4" spans="1:15" ht="15" customHeight="1">
      <c r="A4" s="128"/>
      <c r="B4" s="129" t="str">
        <f>IFERROR(VLOOKUP(D4,DB!A:K,11,0),"")</f>
        <v/>
      </c>
      <c r="C4" s="129"/>
      <c r="D4" s="127"/>
      <c r="E4" s="130"/>
      <c r="F4" s="131"/>
      <c r="G4" s="132">
        <f ca="1">IFERROR(NOW()-F4,"-")</f>
        <v>45986.353188773151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45986.353188773151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45986.353188773151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45986.353188773151</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45986.353188773151</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45986.353188773151</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45986.353188773151</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45986.353188773151</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45986.353188773151</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45986.353188773151</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45986.353188773151</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45986.353188773151</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45986.353188773151</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45986.353188773151</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45986.353188773151</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45986.353188773151</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45986.353188773151</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45986.353188773151</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45986.353188773151</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45986.353188773151</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45986.353188773151</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45986.353188773151</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45986.353188773151</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45986.353188773151</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45986.353188773151</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45986.353188773151</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45986.353188773151</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45986.353188773151</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45986.353188773151</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45986.353188773151</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45986.353188773151</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45986.353188773151</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45986.353188773151</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45986.353188773151</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45986.353188773151</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45986.353188773151</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45986.353188773151</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45986.353188773151</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45986.353188773151</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45986.353188773151</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45986.353188773151</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45986.353188773151</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45986.353188773151</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45986.353188773151</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45986.353188773151</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45986.353188773151</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45986.353188773151</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45986.353188773151</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45986.353188773151</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45986.353188773151</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45986.353188773151</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45986.353188773151</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45986.353188773151</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45986.353188773151</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45986.353188773151</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45986.353188773151</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45986.353188773151</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45986.353188773151</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45986.353188773151</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F4963AE9-FD63-40E7-B59C-2ED2B5F2A5DE}"/>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161.35335081019002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1.9657697916700272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39109</v>
      </c>
      <c r="B5" s="18" t="str">
        <f>IFERROR(VLOOKUP(D5,DB!A:K,11,0),"")</f>
        <v>R2</v>
      </c>
      <c r="C5" s="18">
        <v>1</v>
      </c>
      <c r="D5" s="18" t="s">
        <v>22260</v>
      </c>
      <c r="E5" s="102" t="s">
        <v>39021</v>
      </c>
      <c r="F5" s="103">
        <v>45985.863032407404</v>
      </c>
      <c r="G5" s="104">
        <f ca="1">IFERROR(NOW()-F5,"-")</f>
        <v>0.49015636574767996</v>
      </c>
      <c r="H5" s="142">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22343</v>
      </c>
      <c r="E6" s="102"/>
      <c r="F6" s="103"/>
      <c r="G6" s="104" t="str">
        <f ca="1">IFERROR(NOW()-#REF!,"-")</f>
        <v>-</v>
      </c>
      <c r="H6" s="103">
        <v>45986.191053240742</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45986.353188773151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45986.353188773151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45986.353188773151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45986.353188773151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45986.353188773151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45986.353188773151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45986.353188773151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45986.353188773151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45986.353188773151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45986.353188773151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45986.353188773151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45986.353188773151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45986.353188773151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45986.353188773151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45986.353188773151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45986.353188773151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45986.353188773151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45986.353188773151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45986.353188773151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45986.353188773151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45986.353188773151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45986.353188773151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45986.353188773151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45986.353188773151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45986.353188773151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45986.353188773151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45986.353188773151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45986.353188773151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45986.353188773151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45986.353188773151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45986.353188773151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45986.353188773151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45986.353188773151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45986.353188773151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45986.353188773151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45986.353188773151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45986.353188773151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45986.353188773151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45986.353188773151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45986.353188773151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45986.353188773151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45986.353188773151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45986.353188773151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45986.353188773151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45986.353188773151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45986.353188773151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45986.353188773151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45986.353188773151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45986.353188773151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45986.353188773151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45986.353188773151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45986.353188773151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45986.353188773151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45986.353188773151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45986.353188773151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45986.353188773151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45986.353188773151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45986.353188773151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45986.353188773151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45986.353188773151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45986.353188773151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45986.353188773151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45986.353188773151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45986.353188773151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45986.353188773151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45986.353188773151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45986.353188773151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45986.353188773151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45986.353188773151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45986.353188773151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45986.353188773151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45986.353188773151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45986.353188773151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45986.353188773151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45986.353188773151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45986.353188773151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45986.353188773151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45986.353188773151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45986.353188773151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45986.353188773151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45986.353188773151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45986.353188773151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45986.353188773151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45986.353188773151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45986.353188773151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45986.353188773151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45986.353188773151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45986.353188773151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45986.353188773151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45986.353188773151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45986.353188773151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45986.353188773151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45986.353188773151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45986.353188773151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45986.353188773151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45986.353188773151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45986.353188773151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45986.353188773151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45986.353188773151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45986.353188773151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45986.353188773151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45986.353188773151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45986.353188773151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45986.353188773151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45986.353188773151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45986.353188773151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45986.353188773151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45986.353188773151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45986.353188773151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45986.353188773151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45986.353188773151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45986.353188773151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45986.353188773151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45986.353188773151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45986.353188773151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45986.353188773151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45986.353188773151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45986.353188773151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45986.353188773151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45986.353188773151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45986.353188773151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45986.353188773151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45986.353188773151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s="98" customFormat="1" ht="15" customHeight="1">
      <c r="A2" s="85" t="s">
        <v>39113</v>
      </c>
      <c r="B2" s="61" t="str">
        <f>IFERROR(VLOOKUP(D2,DB!A:K,11,0),"")</f>
        <v>R3</v>
      </c>
      <c r="C2" s="61">
        <v>2</v>
      </c>
      <c r="D2" s="61" t="s">
        <v>21223</v>
      </c>
      <c r="E2" s="61" t="s">
        <v>39102</v>
      </c>
      <c r="F2" s="159">
        <v>45986.308900462966</v>
      </c>
      <c r="G2" s="158">
        <f ca="1">IFERROR(NOW()-F2,"-")</f>
        <v>4.4288310185947921E-2</v>
      </c>
      <c r="H2" s="157">
        <v>45986.300636574073</v>
      </c>
      <c r="I2" s="85" t="str">
        <f>IFERROR(VLOOKUP(D2,DB!A:F,6,0),"")</f>
        <v>SCECO</v>
      </c>
      <c r="J2" s="61" t="str">
        <f>IFERROR(VLOOKUP(D2,DB!A:G,7,0),"")</f>
        <v>Dead</v>
      </c>
      <c r="K2" s="156" t="s">
        <v>39114</v>
      </c>
      <c r="L2" s="155" t="str">
        <f>IFERROR(VLOOKUP(D2,DB!A:I,9,0),"")</f>
        <v>Latis</v>
      </c>
    </row>
    <row r="3" spans="1:13" ht="15" customHeight="1">
      <c r="A3" s="19"/>
      <c r="B3" s="61" t="str">
        <f>IFERROR(VLOOKUP(D3,DB!A:K,11,0),"")</f>
        <v/>
      </c>
      <c r="C3" s="18"/>
      <c r="D3" s="18" t="str">
        <f>IFERROR(VLOOKUP(#REF!,DB!#REF!,7,0),"")</f>
        <v/>
      </c>
      <c r="E3" s="18"/>
      <c r="F3" s="20"/>
      <c r="G3" s="21">
        <f t="shared" ref="G3:G46" ca="1" si="0">IFERROR(NOW()-F3,"-")</f>
        <v>45986.353188773151</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45986.353188773151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45986.353188773151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45986.353188773151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45986.353188773151</v>
      </c>
      <c r="H7" s="22"/>
      <c r="I7" s="19" t="str">
        <f>IFERROR(VLOOKUP(D7,DB!A:F,6,0),"")</f>
        <v/>
      </c>
      <c r="J7" s="18" t="str">
        <f>IFERROR(VLOOKUP(D7,DB!A:G,7,0),"")</f>
        <v/>
      </c>
      <c r="K7" s="45"/>
      <c r="L7" s="23" t="str">
        <f>IFERROR(VLOOKUP(D7,DB!A:I,9,0),"")</f>
        <v/>
      </c>
    </row>
    <row r="8" spans="1:13" ht="15" customHeight="1">
      <c r="A8" s="19"/>
      <c r="B8" s="61" t="str">
        <f>IFERROR(VLOOKUP(D8,DB!A:K,11,0),"")</f>
        <v/>
      </c>
      <c r="C8" s="18"/>
      <c r="D8" s="19"/>
      <c r="E8" s="18"/>
      <c r="F8" s="20"/>
      <c r="G8" s="21">
        <f t="shared" ca="1" si="0"/>
        <v>45986.353188773151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45986.353188773151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45986.353188773151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45986.353188773151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45986.353188773151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45986.353188773151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45986.353188773151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45986.353188773151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45986.353188773151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45986.353188773151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45986.353188773151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45986.353188773151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45986.353188773151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45986.353188773151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45986.353188773151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45986.353188773151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45986.353188773151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45986.353188773151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45986.353188773151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45986.353188773151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45986.353188773151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45986.353188773151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45986.353188773151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45986.353188773151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45986.353188773151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45986.353188773151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45986.353188773151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45986.353188773151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45986.353188773151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45986.353188773151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45986.353188773151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45986.353188773151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45986.353188773151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45986.353188773151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45986.353188773151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45986.353188773151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45986.353188773151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45986.353188773151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45986.353188773151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45986.353188773151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45986.353188773151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45986.353188773151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45986.353188773151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45986.353188773151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45986.353188773151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45986.353188773151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45986.353188773151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45986.353188773151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45986.353188773151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45986.353188773151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45986.353188773151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45986.353188773151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45986.353188773151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45986.353188773151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45986.353188773151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45986.353188773151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45986.353188773151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45986.353188773151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45986.353188773151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45986.353188773151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45986.353188773151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45986.353188773151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45986.353188773151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45986.353188773151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45986.353188773151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45986.353188773151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45986.353188773151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45986.353188773151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45986.353188773151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45986.353188773151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45986.353188773151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45986.353188773151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45986.353188773151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45986.353188773151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45986.353188773151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45986.353188773151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45986.353188773151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45986.353188773151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45986.353188773151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45986.353188773151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45986.353188773151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45986.353188773151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45986.353188773151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45986.353188773151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45986.353188773151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45986.353188773151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45986.353188773151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45986.353188773151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45986.353188773151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45986.353188773151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45986.353188773151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45986.353188773151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45986.353188773151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45986.353188773151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45986.353188773151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45986.353188773151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45986.353188773151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45986.353188773151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45986.353188773151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45986.353188773151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45986.353188773151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45986.353188773151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45986.353188773151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45986.353188773151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45986.353188773151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45986.353188773151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45986.353188773151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45986.353188773151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45986.353188773151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45986.353188773151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45986.353188773151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45986.353188773151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45986.353188773151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45986.353188773151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45986.353188773151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45986.353188773151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45986.353188773151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45986.353188773151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45986.353188773151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45986.353188773151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45986.353188773151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45986.353188773151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45986.353188773151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45986.353188773151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45986.353188773151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45986.353188773151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45986.353188773151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45986.353188773151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45986.353188773151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45986.353188773151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45986.353188773151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45986.353188773151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45986.353188773151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45986.353188773151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45986.353188773151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45986.353188773151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45986.353188773151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45986.353188773151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45986.353188773151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45986.353188773151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45986.353188773151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45986.353188773151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45986.353188773151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45986.353188773151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45986.353188773151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45986.353188773151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45986.353188773151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45986.353188773151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45986.353188773151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45986.353188773151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45986.353188773151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45986.353188773151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45986.353188773151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45986.353188773151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45986.353188773151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45986.353188773151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45986.353188773151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45986.353188773151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45986.353188773151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45986.353188773151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45986.353188773151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45986.353188773151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45986.353188773151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45986.353188773151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45986.353188773151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45986.353188773151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45986.353188773151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45986.353188773151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45986.353188773151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45986.353188773151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45986.353188773151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45986.353188773151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45986.353188773151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45986.353188773151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45986.353188773151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45986.353188773151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45986.353188773151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45986.353188773151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45986.353188773151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45986.353188773151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45986.353188773151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45986.353188773151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45986.353188773151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45986.353188773151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45986.353188773151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45986.353188773151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45986.353188773151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45986.353188773151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45986.353188773151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45986.353188773151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45986.353188773151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45986.353188773151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45986.353188773151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45986.353188773151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45986.353188773151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45986.353188773151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45986.353188773151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45986.353188773151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45986.353188773151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45986.353188773151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45986.353188773151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45986.353188773151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45986.353188773151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45986.353188773151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45986.353188773151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45986.353188773151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45986.353188773151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45986.353188773151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45986.353188773151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45986.353188773151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45986.353188773151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45986.353188773151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45986.353188773151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45986.353188773151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45986.353188773151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45986.353188773151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45986.353188773151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45986.353188773151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45986.353188773151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45986.353188773151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45986.353188773151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45986.353188773151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45986.353188773151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45986.353188773151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45986.353188773151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45986.353188773151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45986.353188773151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45986.353188773151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45986.353188773151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45986.353188773151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45986.353188773151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45986.353188773151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45986.353188773151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45986.353188773151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45986.353188773151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45986.353188773151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45986.353188773151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45986.353188773151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45986.353188773151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45986.353188773151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45986.353188773151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45986.353188773151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45986.353188773151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45986.353188773151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45986.353188773151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45986.353188773151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45986.353188773151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45986.353188773151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45986.353188773151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45986.353188773151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45986.353188773151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45986.353188773151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45986.353188773151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45986.353188773151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45986.353188773151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45986.353188773151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45986.353188773151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45986.353188773151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45986.353188773151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45986.353188773151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45986.353188773151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45986.353188773151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45986.353188773151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45986.353188773151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45986.353188773151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45986.353188773151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45986.353188773151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45986.353188773151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45986.353188773151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45986.353188773151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45986.353188773151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45986.353188773151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45986.353188773151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45986.353188773151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45986.353188773151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45986.353188773151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45986.353188773151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45986.353188773151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45986.353188773151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45986.353188773151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45986.353188773151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45986.353188773151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45986.353188773151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45986.353188773151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45986.353188773151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45986.353188773151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45986.353188773151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45986.353188773151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45986.353188773151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45986.353188773151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45986.353188773151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45986.353188773151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45986.353188773151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45986.353188773151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45986.353188773151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45986.353188773151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45986.353188773151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45986.353188773151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45986.353188773151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45986.353188773151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45986.353188773151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45986.353188773151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45986.353188773151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45986.353188773151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45986.353188773151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45986.353188773151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45986.353188773151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45986.353188773151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45986.353188773151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45986.353188773151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45986.353188773151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45986.353188773151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45986.353188773151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45986.353188773151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45986.353188773151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45986.353188773151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45986.353188773151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45986.353188773151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45986.353188773151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45986.353188773151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45986.353188773151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45986.353188773151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45986.353188773151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45986.353188773151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45986.353188773151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45986.353188773151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45986.353188773151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45986.353188773151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45986.353188773151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45986.353188773151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45986.353188773151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45986.353188773151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45986.353188773151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45986.353188773151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45986.353188773151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45986.353188773151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45986.353188773151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45986.353188773151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45986.353188773151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45986.353188773151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45986.353188773151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45986.353188773151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45986.353188773151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45986.353188773151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45986.353188773151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45986.353188773151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45986.353188773151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45986.353188773151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45986.353188773151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45986.353188773151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45986.353188773151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45986.353188773151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45986.353188773151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45986.353188773151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45986.353188773151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45986.353188773151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45986.353188773151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45986.353188773151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45986.353188773151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45986.353188773151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45986.353188773151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45986.353188773151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45986.353188773151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45986.353188773151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45986.353188773151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45986.353188773151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45986.353188773151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45986.353188773151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45986.353188773151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45986.353188773151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45986.353188773151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45986.353188773151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45986.353188773151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45986.353188773151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45986.353188773151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45986.353188773151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45986.353188773151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45986.353188773151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45986.353188773151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45986.353188773151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45986.353188773151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45986.353188773151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45986.353188773151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45986.353188773151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45986.353188773151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45986.353188773151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45986.353188773151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45986.353188773151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45986.353188773151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45986.353188773151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45986.353188773151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45986.353188773151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45986.353188773151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45986.353188773151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45986.353188773151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45986.353188773151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45986.353188773151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45986.353188773151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45986.353188773151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45986.353188773151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45986.353188773151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45986.353188773151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45986.353188773151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45986.353188773151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45986.353188773151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45986.353188773151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45986.353188773151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45986.353188773151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45986.353188773151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45986.353188773151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45986.353188773151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45986.353188773151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45986.353188773151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45986.353188773151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45986.353188773151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45986.353188773151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45986.353188773151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45986.353188773151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45986.353188773151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45986.353188773151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45986.353188773151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45986.353188773151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45986.353188773151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45986.353188773151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45986.353188773151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45986.353188773151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45986.353188773151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45986.353188773151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45986.353188773151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45986.353188773151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45986.353188773151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45986.353188773151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45986.353188773151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45986.353188773151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45986.353188773151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45986.353188773151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45986.353188773151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45986.353188773151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45986.353188773151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45986.353188773151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45986.353188773151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45986.353188773151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45986.353188773151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45986.353188773151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45986.353188773151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45986.353188773151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45986.353188773151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45986.353188773151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45986.353188773151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45986.353188773151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45986.353188773151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45986.353188773151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45986.353188773151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45986.353188773151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45986.353188773151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45986.353188773151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45986.353188773151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45986.353188773151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45986.353188773151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45986.353188773151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45986.353188773151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45986.353188773151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45986.353188773151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45986.353188773151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45986.353188773151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45986.353188773151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45986.353188773151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45986.353188773151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45986.353188773151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45986.353188773151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45986.353188773151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45986.353188773151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45986.353188773151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45986.353188773151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45986.353188773151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45986.353188773151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45986.353188773151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45986.353188773151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45986.353188773151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45986.353188773151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45986.353188773151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45986.353188773151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45986.353188773151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45986.353188773151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45986.353188773151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45986.353188773151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45986.353188773151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45986.353188773151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45986.353188773151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45986.353188773151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45986.353188773151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45986.353188773151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45986.353188773151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45986.353188773151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45986.353188773151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45986.353188773151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45986.353188773151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45986.353188773151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45986.353188773151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45986.353188773151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45986.353188773151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45986.353188773151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45986.353188773151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45986.353188773151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45986.353188773151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45986.353188773151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45986.353188773151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45986.353188773151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45986.353188773151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45986.353188773151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45986.353188773151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45986.353188773151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45986.353188773151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45986.353188773151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45986.353188773151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45986.353188773151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45986.353188773151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45986.353188773151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45986.353188773151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45986.353188773151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45986.353188773151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45986.353188773151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45986.353188773151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45986.353188773151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45986.353188773151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45986.353188773151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45986.353188773151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45986.353188773151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45986.353188773151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45986.353188773151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45986.353188773151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45986.353188773151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45986.353188773151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45986.353188773151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45986.353188773151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45986.353188773151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45986.353188773151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45986.353188773151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45986.353188773151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45986.353188773151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45986.353188773151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45986.353188773151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45986.353188773151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45986.353188773151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45986.353188773151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45986.353188773151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45986.353188773151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45986.353188773151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45986.353188773151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45986.353188773151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45986.353188773151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45986.353188773151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45986.353188773151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45986.353188773151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45986.353188773151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45986.353188773151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45986.353188773151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45986.353188773151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45986.353188773151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45986.353188773151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45986.353188773151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45986.353188773151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45986.353188773151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45986.353188773151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45986.353188773151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45986.353188773151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45986.353188773151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45986.353188773151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45986.353188773151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45986.353188773151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45986.353188773151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45986.353188773151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45986.353188773151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45986.353188773151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45986.353188773151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45986.353188773151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45986.353188773151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45986.353188773151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45986.353188773151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45986.353188773151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45986.353188773151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45986.353188773151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45986.353188773151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45986.353188773151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45986.353188773151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45986.353188773151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45986.353188773151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45986.353188773151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45986.353188773151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45986.353188773151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45986.353188773151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45986.353188773151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45986.353188773151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45986.353188773151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45986.353188773151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45986.353188773151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45986.353188773151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45986.353188773151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45986.353188773151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45986.353188773151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45986.353188773151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45986.353188773151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45986.353188773151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45986.353188773151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45986.353188773151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45986.353188773151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45986.353188773151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45986.353188773151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45986.353188773151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45986.353188773151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45986.353188773151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45986.353188773151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45986.353188773151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45986.353188773151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45986.353188773151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45986.353188773151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45986.353188773151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45986.353188773151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45986.353188773151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45986.353188773151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45986.353188773151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45986.353188773151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45986.353188773151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45986.353188773151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45986.353188773151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45986.353188773151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45986.353188773151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45986.353188773151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45986.353188773151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45986.353188773151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45986.353188773151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45986.353188773151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45986.353188773151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45986.353188773151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45986.353188773151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45986.353188773151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45986.353188773151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45986.353188773151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45986.353188773151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45986.353188773151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45986.353188773151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45986.353188773151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45986.353188773151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45986.353188773151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45986.353188773151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45986.353188773151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45986.353188773151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45986.353188773151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45986.353188773151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45986.353188773151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45986.353188773151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45986.353188773151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45986.353188773151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45986.353188773151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45986.353188773151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45986.353188773151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45986.353188773151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45986.353188773151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45986.353188773151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45986.353188773151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45986.353188773151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45986.353188773151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45986.353188773151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45986.353188773151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45986.353188773151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45986.353188773151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45986.353188773151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45986.353188773151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45986.353188773151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45986.353188773151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45986.353188773151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45986.353188773151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45986.353188773151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45986.353188773151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45986.353188773151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45986.353188773151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45986.353188773151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45986.353188773151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45986.353188773151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45986.353188773151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45986.353188773151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45986.353188773151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45986.353188773151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45986.353188773151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45986.353188773151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45986.353188773151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45986.353188773151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45986.353188773151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45986.353188773151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45986.353188773151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45986.353188773151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45986.353188773151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45986.353188773151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45986.353188773151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45986.353188773151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45986.353188773151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45986.353188773151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45986.353188773151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45986.353188773151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45986.353188773151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45986.353188773151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45986.353188773151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45986.353188773151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45986.353188773151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45986.353188773151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45986.353188773151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45986.353188773151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45986.353188773151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45986.353188773151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45986.353188773151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45986.353188773151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45986.353188773151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45986.353188773151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45986.353188773151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45986.353188773151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45986.353188773151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45986.353188773151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45986.353188773151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45986.353188773151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45986.353188773151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45986.353188773151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45986.353188773151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45986.353188773151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45986.353188773151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45986.353188773151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45986.353188773151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45986.353188773151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45986.353188773151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45986.353188773151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45986.353188773151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45986.353188773151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45986.353188773151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45986.353188773151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45986.353188773151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45986.353188773151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45986.353188773151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45986.353188773151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45986.353188773151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45986.353188773151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45986.353188773151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45986.353188773151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45986.353188773151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45986.353188773151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45986.353188773151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45986.353188773151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45986.353188773151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45986.353188773151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45986.353188773151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45986.353188773151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45986.353188773151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45986.353188773151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45986.353188773151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45986.353188773151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45986.353188773151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45986.353188773151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45986.353188773151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45986.353188773151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45986.353188773151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45986.353188773151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45986.353188773151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45986.353188773151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45986.353188773151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45986.353188773151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45986.353188773151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45986.353188773151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45986.353188773151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45986.353188773151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45986.353188773151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45986.353188773151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45986.353188773151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45986.353188773151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45986.353188773151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45986.353188773151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45986.353188773151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45986.353188773151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45986.353188773151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45986.353188773151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45986.353188773151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45986.353188773151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45986.353188773151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45986.353188773151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45986.353188773151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45986.353188773151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45986.353188773151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45986.353188773151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45986.353188773151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45986.353188773151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45986.353188773151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45986.353188773151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45986.353188773151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45986.353188773151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45986.353188773151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45986.353188773151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45986.353188773151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45986.353188773151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45986.353188773151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45986.353188773151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45986.353188773151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45986.353188773151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45986.353188773151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45986.353188773151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45986.353188773151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45986.353188773151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45986.353188773151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45986.353188773151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45986.353188773151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45986.353188773151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45986.353188773151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45986.353188773151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45986.353188773151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45986.353188773151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45986.353188773151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45986.353188773151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45986.353188773151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45986.353188773151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45986.353188773151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45986.353188773151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45986.353188773151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45986.353188773151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45986.353188773151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45986.353188773151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45986.353188773151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45986.353188773151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45986.353188773151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45986.353188773151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45986.353188773151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45986.353188773151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45986.353188773151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45986.353188773151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45986.353188773151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45986.353188773151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45986.353188773151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45986.353188773151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45986.353188773151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45986.353188773151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45986.353188773151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45986.353188773151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45986.353188773151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45986.353188773151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45986.353188773151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45986.353188773151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45986.353188773151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45986.353188773151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45986.353188773151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45986.353188773151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45986.353188773151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45986.353188773151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45986.353188773151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45986.353188773151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45986.353188773151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45986.353188773151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45986.353188773151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45986.353188773151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45986.353188773151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45986.353188773151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45986.353188773151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45986.353188773151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45986.353188773151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45986.353188773151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45986.353188773151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45986.353188773151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45986.353188773151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45986.353188773151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45986.353188773151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45986.353188773151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45986.353188773151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45986.353188773151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45986.353188773151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45986.353188773151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45986.353188773151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45986.353188773151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45986.353188773151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45986.353188773151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45986.353188773151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45986.353188773151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45986.353188773151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45986.353188773151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45986.353188773151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45986.353188773151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45986.353188773151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45986.353188773151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45986.353188773151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45986.353188773151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45986.353188773151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45986.353188773151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45986.353188773151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45986.353188773151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45986.353188773151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45986.353188773151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45986.353188773151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45986.353188773151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45986.353188773151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45986.353188773151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45986.353188773151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45986.353188773151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45986.353188773151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45986.353188773151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45986.353188773151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45986.353188773151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45986.353188773151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45986.353188773151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45986.353188773151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45986.353188773151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45986.353188773151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45986.353188773151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45986.353188773151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45986.353188773151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45986.353188773151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45986.353188773151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45986.353188773151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45986.353188773151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45986.353188773151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45986.353188773151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45986.353188773151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45986.353188773151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45986.353188773151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45986.353188773151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45986.353188773151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45986.353188773151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45986.353188773151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45986.353188773151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45986.353188773151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45986.353188773151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45986.353188773151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45986.353188773151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45986.353188773151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45986.353188773151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45986.353188773151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45986.353188773151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45986.353188773151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45986.353188773151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45986.353188773151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45986.353188773151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45986.353188773151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45986.353188773151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45986.353188773151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45986.353188773151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45986.353188773151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45986.353188773151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45986.353188773151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45986.353188773151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45986.353188773151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45986.353188773151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45986.353188773151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45986.353188773151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45986.353188773151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45986.353188773151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45986.353188773151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45986.353188773151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45986.353188773151</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282.87247118055529</v>
      </c>
      <c r="H2" s="95">
        <v>45703.474768518521</v>
      </c>
      <c r="I2" s="95" t="str">
        <f>IFERROR(VLOOKUP(D2,DB!A:F,6,0),"")</f>
        <v>SCECO</v>
      </c>
      <c r="J2" s="95" t="str">
        <f>IFERROR(VLOOKUP(D2,DB!A:G,7,0),"")</f>
        <v>Dead</v>
      </c>
      <c r="K2" s="97" t="s">
        <v>39116</v>
      </c>
      <c r="L2" s="91" t="str">
        <f>IFERROR(VLOOKUP(D2,DB!A:I,9,0),"")</f>
        <v>Latis</v>
      </c>
    </row>
    <row r="3" spans="1:16" ht="15" customHeight="1">
      <c r="A3" s="113"/>
      <c r="B3" s="113" t="str">
        <f>IFERROR(VLOOKUP(D3,DB!A:K,11,0),"")</f>
        <v/>
      </c>
      <c r="C3" s="93"/>
      <c r="D3" s="91" t="s">
        <v>39117</v>
      </c>
      <c r="E3" s="94"/>
      <c r="F3" s="95"/>
      <c r="G3" s="96">
        <f t="shared" ref="G3:G65" ca="1" si="0">IFERROR(NOW()-F3,"")</f>
        <v>45986.353188773151</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45986.353188773151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45986.353188773151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45986.353188773151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45986.353188773151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45986.353188773151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45986.353188773151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45986.353188773151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45986.353188773151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45986.353188773151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45986.353188773151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45986.353188773151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45986.353188773151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45986.353188773151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45986.353188773151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45986.353188773151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45986.353188773151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45986.353188773151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45986.353188773151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45986.353188773151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45986.353188773151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45986.353188773151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45986.353188773151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45986.353188773151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45986.353188773151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45986.353188773151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45986.353188773151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45986.353188773151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45986.353188773151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45986.353188773151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45986.353188773151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45986.353188773151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45986.353188773151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45986.353188773151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45986.353188773151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45986.353188773151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45986.353188773151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45986.353188773151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45986.353188773151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45986.353188773151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45986.353188773151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45986.353188773151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45986.353188773151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45986.353188773151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45986.353188773151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45986.353188773151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45986.353188773151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45986.353188773151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45986.353188773151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45986.353188773151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45986.353188773151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45986.353188773151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45986.353188773151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45986.353188773151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45986.353188773151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45986.353188773151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45986.353188773151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45986.353188773151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45986.353188773151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45986.353188773151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45986.353188773151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45986.353188773151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45986.353188773151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45986.353188773151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45986.353188773151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45986.353188773151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45986.353188773151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45986.353188773151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45986.353188773151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45986.353188773151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45986.353188773151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45986.353188773151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45986.353188773151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45986.353188773151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45986.353188773151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45986.353188773151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45986.353188773151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45986.353188773151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45986.353188773151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45986.353188773151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45986.353188773151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45986.353188773151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45986.353188773151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45986.353188773151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45986.353188773151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45986.353188773151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45986.353188773151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45986.353188773151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45986.353188773151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45986.353188773151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45986.353188773151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45986.353188773151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45986.353188773151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45986.353188773151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45986.353188773151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45986.353188773151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45986.353188773151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45986.353188773151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45986.353188773151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45986.353188773151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45986.353188773151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45986.353188773151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45986.353188773151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45986.353188773151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45986.353188773151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45986.353188773151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45986.353188773151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45986.353188773151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45986.353188773151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45986.353188773151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45986.353188773151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45986.353188773151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45986.353188773151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45986.353188773151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45986.353188773151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45986.353188773151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45986.353188773151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45986.353188773151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45986.353188773151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45986.353188773151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45986.353188773151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45986.353188773151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45986.353188773151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45986.353188773151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45986.353188773151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45986.353188773151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45986.353188773151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45986.353188773151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45986.353188773151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45986.353188773151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45986.353188773151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45986.353188773151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45986.353188773151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45986.353188773151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45986.353188773151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45986.353188773151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45986.353188773151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45986.353188773151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45986.353188773151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45986.353188773151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45986.353188773151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45986.353188773151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45986.353188773151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45986.353188773151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45986.353188773151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45986.353188773151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45986.353188773151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45986.353188773151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45986.353188773151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45986.353188773151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45986.353188773151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45986.353188773151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45986.353188773151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45986.353188773151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45986.353188773151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45986.353188773151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45986.353188773151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45986.353188773151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45986.353188773151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45986.353188773151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45986.353188773151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45986.353188773151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45986.353188773151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45986.353188773151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45986.353188773151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45986.353188773151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45986.353188773151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45986.353188773151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45986.353188773151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45986.353188773151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45986.353188773151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45986.353188773151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45986.353188773151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45986.353188773151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45986.353188773151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45986.353188773151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45986.353188773151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45986.353188773151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45986.353188773151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45986.353188773151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45986.353188773151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45986.353188773151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45986.353188773151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45986.353188773151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45986.353188773151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45986.353188773151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45986.353188773151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45986.353188773151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45986.353188773151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45986.353188773151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45986.353188773151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45986.353188773151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45986.353188773151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45986.353188773151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45986.353188773151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45986.353188773151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45986.353188773151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45986.353188773151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45986.353188773151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45986.353188773151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45986.353188773151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45986.353188773151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45986.353188773151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45986.353188773151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45986.353188773151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45986.353188773151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45986.353188773151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45986.353188773151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45986.353188773151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45986.353188773151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45986.353188773151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45986.353188773151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45986.353188773151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45986.353188773151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45986.353188773151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45986.353188773151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45986.353188773151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45986.353188773151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45986.353188773151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45986.353188773151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45986.353188773151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45986.353188773151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45986.353188773151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45986.353188773151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45986.353188773151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45986.353188773151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45986.353188773151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45986.353188773151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45986.353188773151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45986.353188773151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45986.353188773151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45986.353188773151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45986.353188773151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45986.353188773151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45986.353188773151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45986.353188773151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45986.353188773151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45986.353188773151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45986.353188773151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45986.353188773151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45986.353188773151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45986.353188773151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45986.353188773151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45986.353188773151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45986.353188773151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45986.353188773151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45986.353188773151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45986.353188773151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45986.353188773151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45986.353188773151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45986.353188773151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45986.353188773151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45986.353188773151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45986.353188773151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45986.353188773151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45986.353188773151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45986.353188773151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45986.353188773151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45986.353188773151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45986.353188773151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45986.353188773151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45986.353188773151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45986.353188773151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45986.353188773151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45986.353188773151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45986.353188773151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45986.353188773151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45986.353188773151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45986.353188773151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45986.353188773151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45986.353188773151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45986.353188773151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45986.353188773151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45986.353188773151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45986.353188773151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45986.353188773151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45986.353188773151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45986.353188773151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45986.353188773151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45986.353188773151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45986.353188773151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45986.353188773151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45986.353188773151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45986.353188773151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45986.353188773151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45986.353188773151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45986.353188773151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45986.353188773151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45986.353188773151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45986.353188773151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45986.353188773151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45986.353188773151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45986.353188773151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45986.353188773151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45986.353188773151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45986.353188773151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45986.353188773151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45986.353188773151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45986.353188773151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45986.353188773151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45986.353188773151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45986.353188773151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45986.353188773151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45986.353188773151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45986.353188773151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45986.353188773151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45986.353188773151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45986.353188773151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45986.353188773151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45986.353188773151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45986.353188773151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45986.353188773151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45986.353188773151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45986.353188773151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45986.353188773151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45986.353188773151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45986.353188773151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45986.353188773151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45986.353188773151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45986.353188773151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45986.353188773151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45986.353188773151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45986.353188773151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45986.353188773151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45986.353188773151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45986.353188773151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45986.353188773151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45986.353188773151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45986.353188773151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45986.353188773151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45986.353188773151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45986.353188773151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45986.353188773151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45986.353188773151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45986.353188773151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45986.353188773151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45986.353188773151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45986.353188773151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45986.353188773151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45986.353188773151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45986.353188773151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45986.353188773151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45986.353188773151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45986.353188773151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45986.353188773151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45986.353188773151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45986.353188773151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45986.353188773151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45986.353188773151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45986.353188773151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45986.353188773151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45986.353188773151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45986.353188773151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45986.353188773151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45986.353188773151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45986.353188773151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45986.353188773151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45986.353188773151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45986.353188773151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45986.353188773151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45986.353188773151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45986.353188773151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45986.353188773151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45986.353188773151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45986.353188773151</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94.521128587963176</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60.164311458334851</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37.692077662039082</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4.9798901620379183</v>
      </c>
      <c r="H5" s="122">
        <v>45981.360798611109</v>
      </c>
      <c r="I5" s="109" t="str">
        <f>IFERROR(VLOOKUP(D5,DB!A:F,6,0),"")</f>
        <v>SCECO</v>
      </c>
      <c r="J5" s="109" t="str">
        <f>IFERROR(VLOOKUP(D5,DB!A:G,7,0),"")</f>
        <v>Dead</v>
      </c>
      <c r="K5" s="109" t="s">
        <v>39125</v>
      </c>
      <c r="L5" s="109" t="str">
        <f>IFERROR(VLOOKUP(D5,DB!A:I,9,0),"")</f>
        <v>Latis</v>
      </c>
    </row>
    <row r="6" spans="1:13">
      <c r="A6" s="109"/>
      <c r="B6" s="109" t="str">
        <f>IFERROR(VLOOKUP(D6,DB!A:K,11,0),"")</f>
        <v/>
      </c>
      <c r="C6" s="109"/>
      <c r="D6" s="109"/>
      <c r="E6" s="109"/>
      <c r="F6" s="109"/>
      <c r="G6" s="111">
        <f ca="1">IFERROR(NOW()-F6,"")</f>
        <v>45986.353188773151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45986.353188773151</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45986.353188773151</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45986.353188773151</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45986.353188773151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45986.353188773151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45986.353188773151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45986.353188773151</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45986.353188773151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45986.353188773151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45986.353188773151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45986.353188773151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45986.353188773151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45986.353188773151</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45986.353188773151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45986.353188773151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45986.353188773151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45986.353188773151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45986.353188773151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45986.353188773151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45986.353188773151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45986.353188773151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45986.353188773151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45986.353188773151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45986.353188773151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45986.353188773151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45986.353188773151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45986.353188773151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45986.353188773151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45986.353188773151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45986.353188773151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45986.353188773151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45986.353188773151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45986.353188773151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45986.353188773151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45986.353188773151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45986.353188773151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45986.353188773151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45986.353188773151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45986.353188773151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45986.353188773151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45986.353188773151</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39126</v>
      </c>
      <c r="B2" s="137" t="str">
        <f>IFERROR(VLOOKUP(D2,DB!A:K,11,0),"")</f>
        <v>R6</v>
      </c>
      <c r="C2" s="138">
        <v>1</v>
      </c>
      <c r="D2" s="137" t="s">
        <v>37390</v>
      </c>
      <c r="E2" s="109" t="s">
        <v>39021</v>
      </c>
      <c r="F2" s="139">
        <v>45986.22452546296</v>
      </c>
      <c r="G2" s="75">
        <f ca="1">IFERROR(NOW()-F2,"-")</f>
        <v>0.12866331019176869</v>
      </c>
      <c r="H2" s="139">
        <v>45986.2187037037</v>
      </c>
      <c r="I2" s="137" t="str">
        <f>IFERROR(VLOOKUP(D2,DB!A:F,6,0),"")</f>
        <v>Generator-SG</v>
      </c>
      <c r="J2" s="137" t="str">
        <f>IFERROR(VLOOKUP(D2,DB!A:G,7,0),"")</f>
        <v>Vandalized</v>
      </c>
      <c r="K2" s="140" t="s">
        <v>39127</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39128</v>
      </c>
      <c r="B3" s="137" t="str">
        <f>IFERROR(VLOOKUP(D3,DB!A:K,11,0),"")</f>
        <v>R6</v>
      </c>
      <c r="C3" s="138">
        <v>1</v>
      </c>
      <c r="D3" s="154" t="s">
        <v>38995</v>
      </c>
      <c r="E3" s="109" t="s">
        <v>39021</v>
      </c>
      <c r="F3" s="139">
        <v>45986.339687500003</v>
      </c>
      <c r="G3" s="75">
        <f ca="1">IFERROR(NOW()-F3,"-")</f>
        <v>1.3501273147994652E-2</v>
      </c>
      <c r="H3" s="139">
        <v>45986.323634259257</v>
      </c>
      <c r="I3" s="137" t="str">
        <f>IFERROR(VLOOKUP(D3,DB!A:F,6,0),"")</f>
        <v>Generator-SG</v>
      </c>
      <c r="J3" s="137" t="str">
        <f>IFERROR(VLOOKUP(D3,DB!A:G,7,0),"")</f>
        <v>Vandalized</v>
      </c>
      <c r="K3" s="140" t="s">
        <v>39129</v>
      </c>
      <c r="L3" s="141" t="str">
        <f>IFERROR(VLOOKUP(D3,DB!A:I,9,0),"")</f>
        <v>Latis</v>
      </c>
    </row>
    <row r="4" spans="1:16383" ht="31.5" customHeight="1">
      <c r="A4" s="136"/>
      <c r="B4" s="137" t="str">
        <f>IFERROR(VLOOKUP(D4,DB!A:K,11,0),"")</f>
        <v/>
      </c>
      <c r="C4" s="138"/>
      <c r="D4" s="137"/>
      <c r="E4" s="109"/>
      <c r="F4" s="139"/>
      <c r="G4" s="75">
        <f ca="1">IFERROR(NOW()-F4,"-")</f>
        <v>45986.353188773151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45986.353188773151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45986.353188773151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45986.353188773151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45986.353188773151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45986.353188773151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45986.353188773151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45986.353188773151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45986.353188773151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45986.353188773151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45986.353188773151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45986.353188773151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45986.353188773151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45986.353188773151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45986.353188773151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45986.353188773151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45986.353188773151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45986.353188773151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45986.353188773151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45986.353188773151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45986.353188773151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45986.353188773151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45986.353188773151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45986.353188773151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45986.353188773151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45986.353188773151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45986.353188773151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45986.353188773151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45986.353188773151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45986.353188773151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45986.353188773151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45986.353188773151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45986.353188773151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45986.353188773151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45986.353188773151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45986.353188773151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45986.353188773151</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45986.353188773151</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45986.353188773151</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2025-11-25T05:30:12Z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