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259" documentId="120_S{2AC9BD13-BADA-5192-A53E-5A8FF88502F6}" xr6:coauthVersionLast="47" xr6:coauthVersionMax="47" xr10:uidLastSave="{E5553C56-6922-4A78-88F0-5382BE0CA086}"/>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G2" i="1"/>
  <c r="B5" i="5"/>
  <c r="G5" i="5"/>
  <c r="I5" i="5"/>
  <c r="J5" i="5"/>
  <c r="L5"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6" i="5"/>
  <c r="G7"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<sst xmlns="http://schemas.openxmlformats.org/spreadsheetml/2006/main" count="180283" uniqueCount="39126">
  <si>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</si>
  <si>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</si>
  <si>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</si>
  <si>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</si>
  <si>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</si>
  <si>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</si>
  <si>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</si>
  <si>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</si>
  <si>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</si>
  <si>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</si>
  <si>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</si>
  <si>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</si>
  <si>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</si>
  <si>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</si>
  <si>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</si>
  <si>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</si>
  <si>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</si>
  <si>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</si>
  <si>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</si>
  <si>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</si>
  <si>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</si>
  <si>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</si>
  <si>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</si>
  <si>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</si>
  <si>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</si>
  <si>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</si>
  <si>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</si>
  <si>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</si>
  <si>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</si>
  <si>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</si>
  <si>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</si>
  <si>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</si>
  <si>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</si>
  <si>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</si>
  <si>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</si>
  <si>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</si>
  <si>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</si>
  <si>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</si>
  <si>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</si>
  <si>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</si>
  <si>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</si>
  <si>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</si>
  <si>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</si>
  <si>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</si>
  <si>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</si>
  <si>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</si>
  <si>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</si>
  <si>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</si>
  <si>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</si>
  <si>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</si>
  <si>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</si>
  <si>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</si>
  <si>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</si>
  <si>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</si>
  <si>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</si>
  <si>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</si>
  <si>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</si>
  <si>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</si>
  <si>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</si>
  <si>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</si>
  <si>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</si>
  <si>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</si>
  <si>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</si>
  <si>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</si>
  <si>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</si>
  <si>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</si>
  <si>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</si>
  <si>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</si>
  <si>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</si>
  <si>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</si>
  <si>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</si>
  <si>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</si>
  <si>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</si>
  <si>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</si>
  <si>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</si>
  <si>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</si>
  <si>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</si>
  <si>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</si>
  <si>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</si>
  <si>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</si>
  <si>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</si>
  <si>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</si>
  <si>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</si>
  <si>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</si>
  <si>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</si>
  <si>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</si>
  <si>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</si>
  <si>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</si>
  <si>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</si>
  <si>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</si>
  <si>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</si>
  <si>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</si>
  <si>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</si>
  <si>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</si>
  <si>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</si>
  <si>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</si>
  <si>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</si>
  <si>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</si>
  <si>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</si>
  <si>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</si>
  <si>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</si>
  <si>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</si>
  <si>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</si>
  <si>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</si>
  <si>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</si>
  <si>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</si>
  <si>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</si>
  <si>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</si>
  <si>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</si>
  <si>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</si>
  <si>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</si>
  <si>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</si>
  <si>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</si>
  <si>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</si>
  <si>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</si>
  <si>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</si>
  <si>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</si>
  <si>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</si>
  <si>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</si>
  <si>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</si>
  <si>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</si>
  <si>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</si>
  <si>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</si>
  <si>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</si>
  <si>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</si>
  <si>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</si>
  <si>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</si>
  <si>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</si>
  <si>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</si>
  <si>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</si>
  <si>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</si>
  <si>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</si>
  <si>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</si>
  <si>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</si>
  <si>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</si>
  <si>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</si>
  <si>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</si>
  <si>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</si>
  <si>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</si>
  <si>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</si>
  <si>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</si>
  <si>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</si>
  <si>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</si>
  <si>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</si>
  <si>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</si>
  <si>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</si>
  <si>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</si>
  <si>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</si>
  <si>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</si>
  <si>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</si>
  <si>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</si>
  <si>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</si>
  <si>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</si>
  <si>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</si>
  <si>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</si>
  <si>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</si>
  <si>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</si>
  <si>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</si>
  <si>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</si>
  <si>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</si>
  <si>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</si>
  <si>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</si>
  <si>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</si>
  <si>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</si>
  <si>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</si>
  <si>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</si>
  <si>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</si>
  <si>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</si>
  <si>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</si>
  <si>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</si>
  <si>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</si>
  <si>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</si>
  <si>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</si>
  <si>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</si>
  <si>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</si>
  <si>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</si>
  <si>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</si>
  <si>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</si>
  <si>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</si>
  <si>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</si>
  <si>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</si>
  <si>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</si>
  <si>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</si>
  <si>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</si>
  <si>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</si>
  <si>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</si>
  <si>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</si>
  <si>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</si>
  <si>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</si>
  <si>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</si>
  <si>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</si>
  <si>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</si>
  <si>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</si>
  <si>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</si>
  <si>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</si>
  <si>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</si>
  <si>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</si>
  <si>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</si>
  <si>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</si>
  <si>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</si>
  <si>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</si>
  <si>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</si>
  <si>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</si>
  <si>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</si>
  <si>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</si>
  <si>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</si>
  <si>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</si>
  <si>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</si>
  <si>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</si>
  <si>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</si>
  <si>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</si>
  <si>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</si>
  <si>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</si>
  <si>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</si>
  <si>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</si>
  <si>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</si>
  <si>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</si>
  <si>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</si>
  <si>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</si>
  <si>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</si>
  <si>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</si>
  <si>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</si>
  <si>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</si>
  <si>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</si>
  <si>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</si>
  <si>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</si>
  <si>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</si>
  <si>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</si>
  <si>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</si>
  <si>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</si>
  <si>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</si>
  <si>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</si>
  <si>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</si>
  <si>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</si>
  <si>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</si>
  <si>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</si>
  <si>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</si>
  <si>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</si>
  <si>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</si>
  <si>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</si>
  <si>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</si>
  <si>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</si>
  <si>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</si>
  <si>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</si>
  <si>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</si>
  <si>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</si>
  <si>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</si>
  <si>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</si>
  <si>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</si>
  <si>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</si>
  <si>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</si>
  <si>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</si>
  <si>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</si>
  <si>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</si>
  <si>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</si>
  <si>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</si>
  <si>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</si>
  <si>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</si>
  <si>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</si>
  <si>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</si>
  <si>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</si>
  <si>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</si>
  <si>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</si>
  <si>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</si>
  <si>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</si>
  <si>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</si>
  <si>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</si>
  <si>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</si>
  <si>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</si>
  <si>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</si>
  <si>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</si>
  <si>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</si>
  <si>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</si>
  <si>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</si>
  <si>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</si>
  <si>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</si>
  <si>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</si>
  <si>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</si>
  <si>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</si>
  <si>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</si>
  <si>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</si>
  <si>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</si>
  <si>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</si>
  <si>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</si>
  <si>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</si>
  <si>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</si>
  <si>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</si>
  <si>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</si>
  <si>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</si>
  <si>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</si>
  <si>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</si>
  <si>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</si>
  <si>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</si>
  <si>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</si>
  <si>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</si>
  <si>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</si>
  <si>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</si>
  <si>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</si>
  <si>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</si>
  <si>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</si>
  <si>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</si>
  <si>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</si>
  <si>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</si>
  <si>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</si>
  <si>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</si>
  <si>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</si>
  <si>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</si>
  <si>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</si>
  <si>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</si>
  <si>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</si>
  <si>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</si>
  <si>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</si>
  <si>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</si>
  <si>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</si>
  <si>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</si>
  <si>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</si>
  <si>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</si>
  <si>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</si>
  <si>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</si>
  <si>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</si>
  <si>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</si>
  <si>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</si>
  <si>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</si>
  <si>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</si>
  <si>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</si>
  <si>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</si>
  <si>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</si>
  <si>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</si>
  <si>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</si>
  <si>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</si>
  <si>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</si>
  <si>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</si>
  <si>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</si>
  <si>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</si>
  <si>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</si>
  <si>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</si>
  <si>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</si>
  <si>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</si>
  <si>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</si>
  <si>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</si>
  <si>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</si>
  <si>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</si>
  <si>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</si>
  <si>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</si>
  <si>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</si>
  <si>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</si>
  <si>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</si>
  <si>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</si>
  <si>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</si>
  <si>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</si>
  <si>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</si>
  <si>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</si>
  <si>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</si>
  <si>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</si>
  <si>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</si>
  <si>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</si>
  <si>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</si>
  <si>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</si>
  <si>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</si>
  <si>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</si>
  <si>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</si>
  <si>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</si>
  <si>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</si>
  <si>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</si>
  <si>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</si>
  <si>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</si>
  <si>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</si>
  <si>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</si>
  <si>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</si>
  <si>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</si>
  <si>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</si>
  <si>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</si>
  <si>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</si>
  <si>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</si>
  <si>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</si>
  <si>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</si>
  <si>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</si>
  <si>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</si>
  <si>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</si>
  <si>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</si>
  <si>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</si>
  <si>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</si>
  <si>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</si>
  <si>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</si>
  <si>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</si>
  <si>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</si>
  <si>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</si>
  <si>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</si>
  <si>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</si>
  <si>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</si>
  <si>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</si>
  <si>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</si>
  <si>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</si>
  <si>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</si>
  <si>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</si>
  <si>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</si>
  <si>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</si>
  <si>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</si>
  <si>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</si>
  <si>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</si>
  <si>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</si>
  <si>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</si>
  <si>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</si>
  <si>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</si>
  <si>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</si>
  <si>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</si>
  <si>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</si>
  <si>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</si>
  <si>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</si>
  <si>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</si>
  <si>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</si>
  <si>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</si>
  <si>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</si>
  <si>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</si>
  <si>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</si>
  <si>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</si>
  <si>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</si>
  <si>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</si>
  <si>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</si>
  <si>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</si>
  <si>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</si>
  <si>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</si>
  <si>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</si>
  <si>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</si>
  <si>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</si>
  <si>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</si>
  <si>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</si>
  <si>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</si>
  <si>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</si>
  <si>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</si>
  <si>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</si>
  <si>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</si>
  <si>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</si>
  <si>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</si>
  <si>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</si>
  <si>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</si>
  <si>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</si>
  <si>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</si>
  <si>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</si>
  <si>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</si>
  <si>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</si>
  <si>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</si>
  <si>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</si>
  <si>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</si>
  <si>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</si>
  <si>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</si>
  <si>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</si>
  <si>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</si>
  <si>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</si>
  <si>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</si>
  <si>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</si>
  <si>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</si>
  <si>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</si>
  <si>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</si>
  <si>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</si>
  <si>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</si>
  <si>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</si>
  <si>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</si>
  <si>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</si>
  <si>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</si>
  <si>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</si>
  <si>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</si>
  <si>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</si>
  <si>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</si>
  <si>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</si>
  <si>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</si>
  <si>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</si>
  <si>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</si>
  <si>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</si>
  <si>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</si>
  <si>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</si>
  <si>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</si>
  <si>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</si>
  <si>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</si>
  <si>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</si>
  <si>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</si>
  <si>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</si>
  <si>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</si>
  <si>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</si>
  <si>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</si>
  <si>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</si>
  <si>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</si>
  <si>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</si>
  <si>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</si>
  <si>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</si>
  <si>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</si>
  <si>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</si>
  <si>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</si>
  <si>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</si>
  <si>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</si>
  <si>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</si>
  <si>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</si>
  <si>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</si>
  <si>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</si>
  <si>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</si>
  <si>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</si>
  <si>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</si>
  <si>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</si>
  <si>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</si>
  <si>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</si>
  <si>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</si>
  <si>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</si>
  <si>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</si>
  <si>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</si>
  <si>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</si>
  <si>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</si>
  <si>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</si>
  <si>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</si>
  <si>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</si>
  <si>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</si>
  <si>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</si>
  <si>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</si>
  <si>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</si>
  <si>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</si>
  <si>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</si>
  <si>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</si>
  <si>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</si>
  <si>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</si>
  <si>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</si>
  <si>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</si>
  <si>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</si>
  <si>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</si>
  <si>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</si>
  <si>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</si>
  <si>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</si>
  <si>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</si>
  <si>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</si>
  <si>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</si>
  <si>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</si>
  <si>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</si>
  <si>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</si>
  <si>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</si>
  <si>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</si>
  <si>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</si>
  <si>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</si>
  <si>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</si>
  <si>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</si>
  <si>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</si>
  <si>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</si>
  <si>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</si>
  <si>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</si>
  <si>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</si>
  <si>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</si>
  <si>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</si>
  <si>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</si>
  <si>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</si>
  <si>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</si>
  <si>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</si>
  <si>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</si>
  <si>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</si>
  <si>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</si>
  <si>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</si>
  <si>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</si>
  <si>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</si>
  <si>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</si>
  <si>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</si>
  <si>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</si>
  <si>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</si>
  <si>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</si>
  <si>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</si>
  <si>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</si>
  <si>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</si>
  <si>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</si>
  <si>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</si>
  <si>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</si>
  <si>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</si>
  <si>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</si>
  <si>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</si>
  <si>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</si>
  <si>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</si>
  <si>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</si>
  <si>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</si>
  <si>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</si>
  <si>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</si>
  <si>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</si>
  <si>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</si>
  <si>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</si>
  <si>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</si>
  <si>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</si>
  <si>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</si>
  <si>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</si>
  <si>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</si>
  <si>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</si>
  <si>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</si>
  <si>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</si>
  <si>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</si>
  <si>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</si>
  <si>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</si>
  <si>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</si>
  <si>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</si>
  <si>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</si>
  <si>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</si>
  <si>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</si>
  <si>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</si>
  <si>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</si>
  <si>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</si>
  <si>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</si>
  <si>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</si>
  <si>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</si>
  <si>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</si>
  <si>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</si>
  <si>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</si>
  <si>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</si>
  <si>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</si>
  <si>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</si>
  <si>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</si>
  <si>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</si>
  <si>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</si>
  <si>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</si>
  <si>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</si>
  <si>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</si>
  <si>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</si>
  <si>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</si>
  <si>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</si>
  <si>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</si>
  <si>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</si>
  <si>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</si>
  <si>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</si>
  <si>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</si>
  <si>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</si>
  <si>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</si>
  <si>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</si>
  <si>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</si>
  <si>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</si>
  <si>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</si>
  <si>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</si>
  <si>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</si>
  <si>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</si>
  <si>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</si>
  <si>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</si>
  <si>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</si>
  <si>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</si>
  <si>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</si>
  <si>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</si>
  <si>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</si>
  <si>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</si>
  <si>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</si>
  <si>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</si>
  <si>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</si>
  <si>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</si>
  <si>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</si>
  <si>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</si>
  <si>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</si>
  <si>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</si>
  <si>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</si>
  <si>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</si>
  <si>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</si>
  <si>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</si>
  <si>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</si>
  <si>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</si>
  <si>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</si>
  <si>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</si>
  <si>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</si>
  <si>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</si>
  <si>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</si>
  <si>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</si>
  <si>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</si>
  <si>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</si>
  <si>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</si>
  <si>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</si>
  <si>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</si>
  <si>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</si>
  <si>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</si>
  <si>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</si>
  <si>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</si>
  <si>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</si>
  <si>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</si>
  <si>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</si>
  <si>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</si>
  <si>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</si>
  <si>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</si>
  <si>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</si>
  <si>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</si>
  <si>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</si>
  <si>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</si>
  <si>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</si>
  <si>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</si>
  <si>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</si>
  <si>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</si>
  <si>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</si>
  <si>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</si>
  <si>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</si>
  <si>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</si>
  <si>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</si>
  <si>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</si>
  <si>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</si>
  <si>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</si>
  <si>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</si>
  <si>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</si>
  <si>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</si>
  <si>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</si>
  <si>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</si>
  <si>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</si>
  <si>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</si>
  <si>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</si>
  <si>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</si>
  <si>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</si>
  <si>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</si>
  <si>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</si>
  <si>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</si>
  <si>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</si>
  <si>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</si>
  <si>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</si>
  <si>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</si>
  <si>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</si>
  <si>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</si>
  <si>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</si>
  <si>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</si>
  <si>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</si>
  <si>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</si>
  <si>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</si>
  <si>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</si>
  <si>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</si>
  <si>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</si>
  <si>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</si>
  <si>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</si>
  <si>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</si>
  <si>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</si>
  <si>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</si>
  <si>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</si>
  <si>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</si>
  <si>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</si>
  <si>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</si>
  <si>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</si>
  <si>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</si>
  <si>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</si>
  <si>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</si>
  <si>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</si>
  <si>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</si>
  <si>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</si>
  <si>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</si>
  <si>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</si>
  <si>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</si>
  <si>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</si>
  <si>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</si>
  <si>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</si>
  <si>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</si>
  <si>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</si>
  <si>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</si>
  <si>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</si>
  <si>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</si>
  <si>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</si>
  <si>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</si>
  <si>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</si>
  <si>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</si>
  <si>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</si>
  <si>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</si>
  <si>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</si>
  <si>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</si>
  <si>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</si>
  <si>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</si>
  <si>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</si>
  <si>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</si>
  <si>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</si>
  <si>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</si>
  <si>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</si>
  <si>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</si>
  <si>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</si>
  <si>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</si>
  <si>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</si>
  <si>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</si>
  <si>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</si>
  <si>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</si>
  <si>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</si>
  <si>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</si>
  <si>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</si>
  <si>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</si>
  <si>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</si>
  <si>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</si>
  <si>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</si>
  <si>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</si>
  <si>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</si>
  <si>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</si>
  <si>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</si>
  <si>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</si>
  <si>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</si>
  <si>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</si>
  <si>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</si>
  <si>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</si>
  <si>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</si>
  <si>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</si>
  <si>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</si>
  <si>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</si>
  <si>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</si>
  <si>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</si>
  <si>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</si>
  <si>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</si>
  <si>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</si>
  <si>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</si>
  <si>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</si>
  <si>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</si>
  <si>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</si>
  <si>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</si>
  <si>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</si>
  <si>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</si>
  <si>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</si>
  <si>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</si>
  <si>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</si>
  <si>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</si>
  <si>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</si>
  <si>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</si>
  <si>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</si>
  <si>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</si>
  <si>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</si>
  <si>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</si>
  <si>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</si>
  <si>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</si>
  <si>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</si>
  <si>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</si>
  <si>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</si>
  <si>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</si>
  <si>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</si>
  <si>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</si>
  <si>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</si>
  <si>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</si>
  <si>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</si>
  <si>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</si>
  <si>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</si>
  <si>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</si>
  <si>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</si>
  <si>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</si>
  <si>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</si>
  <si>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</si>
  <si>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</si>
  <si>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</si>
  <si>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</si>
  <si>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</si>
  <si>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</si>
  <si>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</si>
  <si>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</si>
  <si>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</si>
  <si>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</si>
  <si>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</si>
  <si>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</si>
  <si>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</si>
  <si>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</si>
  <si>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</si>
  <si>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</si>
  <si>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</si>
  <si>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</si>
  <si>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</si>
  <si>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</si>
  <si>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</si>
  <si>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</si>
  <si>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</si>
  <si>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</si>
  <si>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</si>
  <si>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</si>
  <si>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</si>
  <si>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</si>
  <si>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</si>
  <si>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</si>
  <si>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</si>
  <si>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</si>
  <si>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</si>
  <si>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</si>
  <si>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</si>
  <si>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</si>
  <si>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</si>
  <si>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</si>
  <si>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</si>
  <si>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</si>
  <si>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</si>
  <si>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</si>
  <si>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</si>
  <si>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</si>
  <si>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</si>
  <si>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</si>
  <si>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</si>
  <si>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</si>
  <si>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</si>
  <si>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</si>
  <si>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</si>
  <si>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</si>
  <si>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</si>
  <si>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</si>
  <si>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</si>
  <si>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</si>
  <si>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</si>
  <si>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</si>
  <si>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</si>
  <si>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</si>
  <si>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</si>
  <si>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</si>
  <si>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</si>
  <si>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</si>
  <si>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</si>
  <si>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</si>
  <si>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</si>
  <si>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</si>
  <si>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</si>
  <si>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</si>
  <si>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</si>
  <si>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</si>
  <si>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</si>
  <si>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</si>
  <si>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</si>
  <si>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</si>
  <si>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</si>
  <si>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</si>
  <si>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</si>
  <si>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</si>
  <si>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</si>
  <si>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</si>
  <si>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</si>
  <si>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</si>
  <si>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</si>
  <si>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</si>
  <si>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</si>
  <si>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</si>
  <si>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</si>
  <si>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</si>
  <si>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</si>
  <si>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</si>
  <si>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</si>
  <si>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</si>
  <si>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</si>
  <si>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</si>
  <si>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</si>
  <si>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</si>
  <si>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</si>
  <si>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</si>
  <si>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</si>
  <si>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</si>
  <si>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</si>
  <si>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</si>
  <si>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</si>
  <si>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</si>
  <si>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</si>
  <si>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</si>
  <si>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</si>
  <si>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</si>
  <si>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</si>
  <si>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</si>
  <si>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</si>
  <si>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</si>
  <si>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</si>
  <si>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</si>
  <si>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</si>
  <si>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</si>
  <si>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</si>
  <si>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</si>
  <si>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</si>
  <si>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</si>
  <si>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</si>
  <si>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</si>
  <si>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</si>
  <si>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</si>
  <si>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</si>
  <si>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</si>
  <si>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</si>
  <si>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</si>
  <si>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</si>
  <si>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</si>
  <si>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</si>
  <si>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</si>
  <si>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</si>
  <si>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</si>
  <si>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</si>
  <si>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</si>
  <si>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</si>
  <si>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</si>
  <si>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</si>
  <si>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</si>
  <si>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</si>
  <si>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</si>
  <si>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</si>
  <si>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</si>
  <si>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</si>
  <si>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</si>
  <si>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</si>
  <si>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</si>
  <si>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</si>
  <si>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</si>
  <si>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</si>
  <si>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</si>
  <si>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</si>
  <si>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</si>
  <si>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</si>
  <si>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</si>
  <si>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</si>
  <si>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</si>
  <si>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</si>
  <si>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</si>
  <si>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</si>
  <si>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</si>
  <si>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</si>
  <si>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</si>
  <si>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</si>
  <si>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</si>
  <si>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</si>
  <si>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</si>
  <si>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</si>
  <si>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</si>
  <si>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</si>
  <si>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</si>
  <si>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</si>
  <si>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</si>
  <si>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</si>
  <si>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</si>
  <si>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</si>
  <si>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</si>
  <si>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</si>
  <si>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</si>
  <si>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</si>
  <si>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</si>
  <si>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</si>
  <si>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</si>
  <si>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</si>
  <si>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</si>
  <si>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</si>
  <si>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</si>
  <si>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</si>
  <si>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</si>
  <si>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</si>
  <si>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</si>
  <si>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</si>
  <si>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</si>
  <si>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</si>
  <si>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</si>
  <si>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</si>
  <si>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</si>
  <si>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</si>
  <si>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</si>
  <si>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</si>
  <si>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</si>
  <si>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</si>
  <si>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</si>
  <si>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</si>
  <si>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</si>
  <si>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</si>
  <si>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</si>
  <si>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</si>
  <si>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</si>
  <si>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</si>
  <si>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</si>
  <si>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</si>
  <si>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</si>
  <si>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</si>
  <si>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</si>
  <si>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</si>
  <si>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</si>
  <si>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</si>
  <si>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</si>
  <si>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</si>
  <si>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</si>
  <si>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</si>
  <si>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</si>
  <si>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</si>
  <si>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</si>
  <si>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</si>
  <si>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</si>
  <si>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</si>
  <si>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</si>
  <si>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</si>
  <si>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</si>
  <si>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</si>
  <si>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</si>
  <si>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</si>
  <si>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</si>
  <si>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</si>
  <si>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</si>
  <si>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</si>
  <si>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</si>
  <si>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</si>
  <si>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</si>
  <si>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</si>
  <si>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</si>
  <si>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</si>
  <si>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</si>
  <si>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</si>
  <si>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</si>
  <si>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</si>
  <si>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</si>
  <si>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</si>
  <si>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</si>
  <si>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</si>
  <si>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</si>
  <si>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</si>
  <si>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</si>
  <si>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</si>
  <si>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</si>
  <si>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</si>
  <si>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</si>
  <si>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</si>
  <si>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</si>
  <si>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</si>
  <si>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</si>
  <si>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</si>
  <si>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</si>
  <si>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</si>
  <si>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</si>
  <si>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</si>
  <si>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</si>
  <si>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</si>
  <si>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</si>
  <si>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</si>
  <si>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</si>
  <si>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</si>
  <si>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</si>
  <si>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</si>
  <si>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</si>
  <si>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</si>
  <si>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</si>
  <si>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</si>
  <si>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</si>
  <si>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</si>
  <si>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</si>
  <si>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</si>
  <si>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</si>
  <si>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</si>
  <si>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</si>
  <si>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</si>
  <si>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</si>
  <si>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</si>
  <si>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</si>
  <si>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</si>
  <si>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</si>
  <si>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</si>
  <si>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</si>
  <si>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</si>
  <si>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</si>
  <si>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</si>
  <si>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</si>
  <si>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</si>
  <si>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</si>
  <si>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</si>
  <si>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</si>
  <si>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</si>
  <si>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</si>
  <si>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</si>
  <si>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</si>
  <si>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</si>
  <si>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</si>
  <si>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</si>
  <si>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</si>
  <si>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</si>
  <si>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</si>
  <si>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</si>
  <si>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</si>
  <si>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</si>
  <si>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</si>
  <si>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</si>
  <si>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</si>
  <si>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</si>
  <si>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</si>
  <si>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</si>
  <si>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</si>
  <si>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</si>
  <si>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</si>
  <si>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</si>
  <si>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</si>
  <si>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</si>
  <si>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</si>
  <si>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</si>
  <si>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</si>
  <si>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</si>
  <si>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</si>
  <si>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</si>
  <si>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</si>
  <si>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</si>
  <si>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</si>
  <si>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</si>
  <si>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</si>
  <si>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</si>
  <si>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</si>
  <si>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</si>
  <si>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</si>
  <si>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</si>
  <si>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</si>
  <si>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</si>
  <si>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</si>
  <si>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</si>
  <si>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</si>
  <si>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</si>
  <si>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</si>
  <si>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</si>
  <si>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</si>
  <si>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</si>
  <si>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</si>
  <si>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</si>
  <si>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</si>
  <si>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</si>
  <si>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</si>
  <si>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</si>
  <si>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</si>
  <si>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</si>
  <si>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</si>
  <si>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</si>
  <si>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</si>
  <si>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</si>
  <si>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</si>
  <si>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</si>
  <si>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</si>
  <si>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</si>
  <si>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</si>
  <si>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</si>
  <si>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</si>
  <si>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</si>
  <si>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</si>
  <si>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</si>
  <si>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</si>
  <si>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</si>
  <si>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</si>
  <si>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</si>
  <si>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</si>
  <si>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</si>
  <si>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</si>
  <si>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</si>
  <si>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</si>
  <si>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</si>
  <si>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</si>
  <si>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</si>
  <si>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</si>
  <si>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</si>
  <si>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</si>
  <si>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</si>
  <si>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</si>
  <si>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</si>
  <si>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</si>
  <si>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</si>
  <si>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</si>
  <si>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</si>
  <si>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</si>
  <si>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</si>
  <si>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</si>
  <si>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</si>
  <si>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</si>
  <si>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</si>
  <si>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</si>
  <si>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</si>
  <si>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</si>
  <si>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</si>
  <si>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</si>
  <si>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</si>
  <si>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</si>
  <si>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</si>
  <si>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</si>
  <si>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</si>
  <si>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</si>
  <si>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</si>
  <si>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</si>
  <si>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</si>
  <si>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</si>
  <si>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</si>
  <si>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</si>
  <si>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</si>
  <si>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</si>
  <si>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</si>
  <si>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</si>
  <si>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</si>
  <si>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</si>
  <si>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</si>
  <si>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</si>
  <si>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</si>
  <si>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</si>
  <si>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</si>
  <si>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</si>
  <si>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</si>
  <si>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</si>
  <si>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</si>
  <si>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</si>
  <si>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</si>
  <si>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</si>
  <si>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</si>
  <si>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</si>
  <si>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</si>
  <si>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</si>
  <si>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</si>
  <si>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</si>
  <si>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</si>
  <si>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</si>
  <si>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</si>
  <si>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</si>
  <si>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</si>
  <si>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</si>
  <si>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</si>
  <si>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</si>
  <si>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</si>
  <si>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</si>
  <si>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</si>
  <si>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</si>
  <si>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</si>
  <si>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</si>
  <si>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</si>
  <si>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</si>
  <si>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</si>
  <si>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</si>
  <si>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</si>
  <si>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</si>
  <si>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</si>
  <si>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</si>
  <si>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</si>
  <si>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</si>
  <si>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</si>
  <si>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</si>
  <si>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</si>
  <si>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</si>
  <si>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</si>
  <si>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</si>
  <si>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</si>
  <si>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</si>
  <si>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</si>
  <si>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</si>
  <si>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</si>
  <si>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</si>
  <si>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</si>
  <si>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</si>
  <si>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</si>
  <si>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</si>
  <si>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</si>
  <si>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</si>
  <si>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</si>
  <si>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</si>
  <si>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</si>
  <si>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</si>
  <si>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</si>
  <si>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</si>
  <si>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</si>
  <si>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</si>
  <si>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</si>
  <si>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</si>
  <si>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</si>
  <si>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</si>
  <si>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</si>
  <si>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</si>
  <si>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</si>
  <si>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</si>
  <si>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</si>
  <si>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</si>
  <si>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</si>
  <si>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</si>
  <si>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</si>
  <si>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</si>
  <si>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</si>
  <si>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</si>
  <si>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</si>
  <si>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</si>
  <si>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</si>
  <si>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</si>
  <si>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</si>
  <si>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</si>
  <si>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</si>
  <si>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</si>
  <si>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</si>
  <si>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</si>
  <si>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</si>
  <si>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</si>
  <si>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</si>
  <si>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</si>
  <si>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</si>
  <si>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</si>
  <si>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</si>
  <si>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</si>
  <si>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</si>
  <si>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</si>
  <si>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</si>
  <si>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</si>
  <si>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</si>
  <si>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</si>
  <si>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</si>
  <si>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</si>
  <si>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</si>
  <si>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</si>
  <si>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</si>
  <si>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</si>
  <si>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</si>
  <si>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</si>
  <si>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</si>
  <si>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</si>
  <si>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</si>
  <si>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</si>
  <si>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</si>
  <si>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</si>
  <si>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</si>
  <si>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</si>
  <si>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</si>
  <si>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</si>
  <si>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</si>
  <si>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</si>
  <si>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</si>
  <si>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</si>
  <si>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</si>
  <si>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</si>
  <si>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</si>
  <si>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</si>
  <si>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</si>
  <si>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</si>
  <si>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</si>
  <si>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</si>
  <si>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</si>
  <si>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</si>
  <si>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</si>
  <si>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</si>
  <si>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</si>
  <si>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</si>
  <si>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</si>
  <si>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</si>
  <si>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</si>
  <si>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</si>
  <si>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</si>
  <si>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</si>
  <si>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</si>
  <si>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</si>
  <si>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</si>
  <si>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</si>
  <si>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</si>
  <si>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</si>
  <si>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</si>
  <si>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</si>
  <si>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</si>
  <si>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</si>
  <si>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</si>
  <si>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</si>
  <si>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</si>
  <si>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</si>
  <si>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</si>
  <si>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</si>
  <si>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</si>
  <si>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</si>
  <si>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</si>
  <si>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</si>
  <si>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</si>
  <si>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</si>
  <si>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</si>
  <si>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</si>
  <si>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</si>
  <si>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</si>
  <si>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</si>
  <si>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</si>
  <si>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</si>
  <si>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</si>
  <si>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</si>
  <si>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</si>
  <si>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</si>
  <si>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</si>
  <si>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</si>
  <si>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</si>
  <si>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</si>
  <si>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</si>
  <si>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</si>
  <si>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</si>
  <si>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</si>
  <si>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</si>
  <si>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</si>
  <si>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</si>
  <si>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</si>
  <si>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</si>
  <si>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</si>
  <si>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</si>
  <si>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</si>
  <si>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</si>
  <si>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</si>
  <si>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</si>
  <si>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</si>
  <si>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</si>
  <si>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</si>
  <si>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</si>
  <si>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</si>
  <si>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</si>
  <si>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</si>
  <si>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</si>
  <si>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</si>
  <si>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</si>
  <si>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</si>
  <si>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</si>
  <si>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</si>
  <si>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</si>
  <si>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</si>
  <si>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</si>
  <si>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</si>
  <si>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</si>
  <si>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</si>
  <si>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</si>
  <si>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</si>
  <si>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</si>
  <si>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</si>
  <si>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</si>
  <si>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</si>
  <si>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</si>
  <si>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</si>
  <si>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</si>
  <si>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</si>
  <si>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</si>
  <si>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</si>
  <si>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</si>
  <si>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</si>
  <si>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</si>
  <si>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</si>
  <si>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</si>
  <si>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</si>
  <si>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</si>
  <si>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</si>
  <si>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</si>
  <si>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</si>
  <si>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</si>
  <si>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</si>
  <si>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</si>
  <si>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</si>
  <si>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</si>
  <si>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</si>
  <si>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</si>
  <si>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</si>
  <si>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</si>
  <si>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</si>
  <si>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</si>
  <si>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</si>
  <si>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</si>
  <si>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</si>
  <si>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</si>
  <si>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</si>
  <si>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</si>
  <si>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</si>
  <si>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</si>
  <si>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</si>
  <si>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</si>
  <si>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</si>
  <si>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</si>
  <si>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</si>
  <si>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</si>
  <si>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</si>
  <si>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</si>
  <si>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</si>
  <si>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</si>
  <si>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</si>
  <si>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</si>
  <si>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</si>
  <si>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</si>
  <si>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</si>
  <si>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</si>
  <si>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</si>
  <si>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</si>
  <si>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</si>
  <si>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</si>
  <si>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</si>
  <si>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</si>
  <si>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</si>
  <si>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</si>
  <si>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</si>
  <si>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</si>
  <si>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</si>
  <si>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</si>
  <si>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</si>
  <si>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</si>
  <si>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</si>
  <si>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</si>
  <si>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</si>
  <si>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</si>
  <si>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</si>
  <si>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</si>
  <si>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</si>
  <si>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</si>
  <si>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</si>
  <si>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</si>
  <si>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</si>
  <si>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</si>
  <si>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</si>
  <si>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</si>
  <si>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</si>
  <si>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</si>
  <si>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</si>
  <si>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</si>
  <si>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</si>
  <si>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</si>
  <si>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</si>
  <si>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</si>
  <si>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</si>
  <si>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</si>
  <si>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</si>
  <si>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</si>
  <si>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</si>
  <si>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</si>
  <si>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</si>
  <si>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</si>
  <si>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</si>
  <si>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</si>
  <si>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</si>
  <si>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</si>
  <si>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</si>
  <si>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</si>
  <si>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</si>
  <si>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</si>
  <si>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</si>
  <si>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</si>
  <si>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</si>
  <si>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</si>
  <si>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</si>
  <si>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</si>
  <si>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</si>
  <si>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</si>
  <si>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</si>
  <si>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</si>
  <si>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</si>
  <si>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</si>
  <si>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</si>
  <si>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</si>
  <si>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</si>
  <si>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</si>
  <si>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</si>
  <si>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</si>
  <si>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</si>
  <si>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</si>
  <si>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</si>
  <si>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</si>
  <si>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</si>
  <si>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</si>
  <si>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</si>
  <si>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</si>
  <si>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</si>
  <si>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</si>
  <si>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</si>
  <si>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</si>
  <si>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</si>
  <si>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</si>
  <si>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</si>
  <si>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</si>
  <si>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</si>
  <si>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</si>
  <si>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</si>
  <si>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</si>
  <si>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</si>
  <si>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</si>
  <si>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</si>
  <si>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</si>
  <si>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</si>
  <si>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</si>
  <si>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</si>
  <si>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</si>
  <si>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</si>
  <si>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</si>
  <si>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</si>
  <si>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</si>
  <si>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</si>
  <si>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</si>
  <si>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</si>
  <si>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</si>
  <si>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</si>
  <si>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</si>
  <si>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</si>
  <si>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</si>
  <si>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</si>
  <si>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</si>
  <si>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</si>
  <si>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</si>
  <si>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</si>
  <si>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</si>
  <si>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</si>
  <si>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</si>
  <si>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</si>
  <si>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</si>
  <si>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</si>
  <si>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</si>
  <si>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</si>
  <si>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</si>
  <si>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</si>
  <si>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</si>
  <si>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</si>
  <si>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</si>
  <si>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</si>
  <si>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</si>
  <si>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</si>
  <si>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</si>
  <si>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</si>
  <si>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</si>
  <si>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</si>
  <si>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</si>
  <si>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</si>
  <si>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</si>
  <si>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</si>
  <si>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</si>
  <si>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</si>
  <si>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</si>
  <si>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</si>
  <si>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</si>
  <si>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</si>
  <si>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</si>
  <si>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</si>
  <si>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</si>
  <si>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</si>
  <si>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</si>
  <si>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</si>
  <si>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</si>
  <si>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</si>
  <si>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</si>
  <si>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</si>
  <si>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</si>
  <si>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</si>
  <si>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</si>
  <si>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</si>
  <si>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</si>
  <si>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</si>
  <si>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</si>
  <si>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</si>
  <si>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</si>
  <si>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</si>
  <si>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</si>
  <si>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</si>
  <si>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</si>
  <si>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</si>
  <si>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</si>
  <si>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</si>
  <si>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</si>
  <si>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</si>
  <si>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</si>
  <si>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</si>
  <si>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</si>
  <si>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</si>
  <si>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</si>
  <si>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</si>
  <si>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</si>
  <si>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</si>
  <si>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</si>
  <si>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</si>
  <si>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</si>
  <si>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</si>
  <si>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</si>
  <si>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</si>
  <si>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</si>
  <si>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</si>
  <si>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</si>
  <si>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</si>
  <si>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</si>
  <si>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</si>
  <si>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</si>
  <si>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</si>
  <si>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</si>
  <si>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</si>
  <si>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</si>
  <si>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</si>
  <si>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</si>
  <si>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</si>
  <si>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</si>
  <si>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</si>
  <si>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</si>
  <si>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</si>
  <si>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</si>
  <si>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</si>
  <si>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</si>
  <si>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</si>
  <si>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</si>
  <si>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</si>
  <si>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</si>
  <si>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</si>
  <si>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</si>
  <si>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</si>
  <si>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</si>
  <si>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</si>
  <si>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</si>
  <si>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</si>
  <si>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</si>
  <si>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</si>
  <si>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</si>
  <si>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</si>
  <si>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</si>
  <si>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</si>
  <si>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</si>
  <si>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</si>
  <si>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</si>
  <si>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</si>
  <si>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</si>
  <si>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</si>
  <si>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</si>
  <si>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</si>
  <si>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</si>
  <si>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</si>
  <si>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</si>
  <si>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</si>
  <si>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</si>
  <si>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</si>
  <si>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</si>
  <si>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</si>
  <si>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</si>
  <si>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</si>
  <si>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</si>
  <si>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</si>
  <si>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</si>
  <si>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</si>
  <si>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</si>
  <si>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</si>
  <si>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</si>
  <si>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</si>
  <si>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</si>
  <si>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</si>
  <si>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</si>
  <si>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</si>
  <si>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</si>
  <si>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</si>
  <si>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</si>
  <si>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</si>
  <si>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</si>
  <si>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</si>
  <si>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</si>
  <si>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</si>
  <si>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</si>
  <si>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</si>
  <si>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</si>
  <si>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</si>
  <si>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</si>
  <si>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</si>
  <si>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</si>
  <si>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</si>
  <si>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</si>
  <si>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</si>
  <si>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</si>
  <si>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</si>
  <si>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</si>
  <si>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</si>
  <si>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</si>
  <si>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</si>
  <si>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</si>
  <si>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</si>
  <si>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</si>
  <si>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</si>
  <si>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</si>
  <si>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</si>
  <si>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</si>
  <si>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</si>
  <si>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</si>
  <si>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</si>
  <si>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</si>
  <si>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</si>
  <si>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</si>
  <si>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</si>
  <si>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</si>
  <si>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</si>
  <si>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</si>
  <si>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</si>
  <si>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</si>
  <si>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</si>
  <si>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</si>
  <si>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</si>
  <si>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</si>
  <si>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</si>
  <si>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</si>
  <si>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</si>
  <si>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</si>
  <si>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</si>
  <si>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</si>
  <si>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</si>
  <si>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</si>
  <si>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</si>
  <si>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</si>
  <si>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</si>
  <si>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</si>
  <si>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</si>
  <si>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</si>
  <si>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</si>
  <si>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</si>
  <si>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</si>
  <si>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</si>
  <si>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</si>
  <si>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</si>
  <si>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</si>
  <si>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</si>
  <si>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</si>
  <si>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</si>
  <si>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</si>
  <si>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</si>
  <si>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</si>
  <si>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</si>
  <si>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</si>
  <si>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</si>
  <si>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</si>
  <si>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</si>
  <si>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</si>
  <si>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</si>
  <si>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</si>
  <si>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</si>
  <si>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</si>
  <si>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</si>
  <si>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</si>
  <si>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</si>
  <si>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</si>
  <si>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</si>
  <si>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</si>
  <si>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</si>
  <si>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</si>
  <si>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</si>
  <si>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</si>
  <si>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</si>
  <si>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</si>
  <si>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</si>
  <si>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</si>
  <si>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</si>
  <si>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</si>
  <si>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</si>
  <si>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</si>
  <si>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</si>
  <si>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</si>
  <si>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</si>
  <si>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</si>
  <si>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</si>
  <si>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</si>
  <si>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</si>
  <si>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</si>
  <si>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</si>
  <si>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</si>
  <si>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</si>
  <si>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</si>
  <si>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</si>
  <si>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</si>
  <si>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</si>
  <si>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</si>
  <si>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</si>
  <si>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</si>
  <si>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</si>
  <si>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</si>
  <si>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</si>
  <si>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</si>
  <si>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</si>
  <si>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</si>
  <si>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</si>
  <si>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</si>
  <si>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</si>
  <si>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</si>
  <si>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</si>
  <si>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</si>
  <si>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</si>
  <si>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</si>
  <si>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</si>
  <si>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</si>
  <si>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</si>
  <si>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</si>
  <si>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</si>
  <si>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</si>
  <si>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</si>
  <si>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</si>
  <si>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</si>
  <si>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</si>
  <si>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</si>
  <si>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</si>
  <si>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</si>
  <si>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</si>
  <si>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</si>
  <si>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</si>
  <si>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</si>
  <si>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</si>
  <si>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</si>
  <si>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</si>
  <si>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</si>
  <si>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</si>
  <si>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</si>
  <si>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</si>
  <si>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</si>
  <si>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</si>
  <si>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</si>
  <si>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</si>
  <si>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</si>
  <si>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</si>
  <si>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</si>
  <si>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</si>
  <si>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</si>
  <si>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</si>
  <si>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</si>
  <si>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</si>
  <si>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</si>
  <si>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</si>
  <si>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</si>
  <si>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</si>
  <si>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</si>
  <si>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</si>
  <si>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</si>
  <si>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</si>
  <si>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</si>
  <si>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</si>
  <si>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</si>
  <si>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</si>
  <si>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</si>
  <si>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</si>
  <si>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</si>
  <si>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</si>
  <si>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</si>
  <si>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</si>
  <si>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</si>
  <si>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</si>
  <si>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</si>
  <si>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</si>
  <si>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</si>
  <si>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</si>
  <si>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</si>
  <si>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</si>
  <si>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</si>
  <si>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</si>
  <si>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</si>
  <si>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</si>
  <si>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</si>
  <si>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</si>
  <si>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</si>
  <si>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</si>
  <si>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</si>
  <si>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</si>
  <si>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</si>
  <si>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</si>
  <si>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</si>
  <si>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</si>
  <si>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</si>
  <si>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</si>
  <si>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</si>
  <si>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</si>
  <si>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</si>
  <si>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</si>
  <si>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</si>
  <si>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</si>
  <si>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</si>
  <si>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</si>
  <si>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</si>
  <si>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</si>
  <si>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</si>
  <si>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</si>
  <si>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</si>
  <si>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</si>
  <si>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</si>
  <si>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</si>
  <si>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</si>
  <si>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</si>
  <si>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</si>
  <si>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</si>
  <si>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</si>
  <si>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</si>
  <si>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</si>
  <si>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</si>
  <si>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</si>
  <si>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</si>
  <si>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</si>
  <si>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</si>
  <si>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</si>
  <si>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</si>
  <si>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</si>
  <si>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</si>
  <si>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</si>
  <si>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</si>
  <si>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</si>
  <si>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</si>
  <si>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</si>
  <si>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</si>
  <si>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</si>
  <si>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</si>
  <si>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</si>
  <si>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</si>
  <si>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</si>
  <si>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</si>
  <si>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</si>
  <si>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</si>
  <si>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</si>
  <si>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</si>
  <si>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</si>
  <si>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</si>
  <si>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</si>
  <si>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</si>
  <si>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</si>
  <si>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</si>
  <si>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</si>
  <si>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</si>
  <si>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</si>
  <si>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</si>
  <si>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</si>
  <si>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</si>
  <si>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</si>
  <si>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</si>
  <si>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</si>
  <si>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</si>
  <si>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</si>
  <si>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</si>
  <si>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</si>
  <si>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</si>
  <si>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</si>
  <si>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</si>
  <si>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</si>
  <si>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</si>
  <si>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</si>
  <si>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</si>
  <si>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</si>
  <si>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</si>
  <si>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</si>
  <si>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</si>
  <si>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</si>
  <si>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</si>
  <si>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</si>
  <si>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</si>
  <si>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</si>
  <si>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</si>
  <si>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</si>
  <si>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</si>
  <si>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</si>
  <si>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</si>
  <si>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</si>
  <si>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</si>
  <si>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</si>
  <si>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</si>
  <si>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</si>
  <si>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</si>
  <si>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</si>
  <si>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</si>
  <si>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</si>
  <si>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</si>
  <si>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</si>
  <si>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</si>
  <si>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</si>
  <si>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</si>
  <si>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</si>
  <si>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</si>
  <si>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</si>
  <si>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</si>
  <si>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</si>
  <si>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</si>
  <si>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</si>
  <si>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</si>
  <si>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</si>
  <si>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</si>
  <si>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</si>
  <si>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</si>
  <si>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</si>
  <si>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</si>
  <si>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</si>
  <si>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</si>
  <si>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</si>
  <si>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</si>
  <si>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</si>
  <si>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</si>
  <si>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</si>
  <si>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</si>
  <si>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</si>
  <si>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</si>
  <si>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</si>
  <si>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</si>
  <si>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</si>
  <si>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</si>
  <si>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</si>
  <si>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</si>
  <si>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</si>
  <si>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</si>
  <si>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</si>
  <si>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</si>
  <si>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</si>
  <si>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</si>
  <si>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</si>
  <si>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</si>
  <si>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</si>
  <si>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</si>
  <si>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</si>
  <si>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</si>
  <si>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</si>
  <si>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</si>
  <si>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</si>
  <si>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</si>
  <si>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</si>
  <si>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</si>
  <si>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</si>
  <si>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</si>
  <si>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</si>
  <si>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</si>
  <si>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</si>
  <si>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</si>
  <si>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</si>
  <si>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</si>
  <si>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</si>
  <si>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</si>
  <si>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</si>
  <si>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</si>
  <si>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</si>
  <si>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</si>
  <si>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</si>
  <si>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</si>
  <si>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</si>
  <si>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</si>
  <si>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</si>
  <si>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</si>
  <si>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</si>
  <si>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</si>
  <si>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</si>
  <si>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</si>
  <si>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</si>
  <si>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</si>
  <si>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</si>
  <si>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</si>
  <si>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</si>
  <si>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</si>
  <si>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</si>
  <si>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</si>
  <si>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</si>
  <si>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</si>
  <si>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</si>
  <si>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</si>
  <si>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</si>
  <si>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</si>
  <si>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</si>
  <si>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</si>
  <si>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</si>
  <si>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</si>
  <si>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</si>
  <si>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</si>
  <si>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</si>
  <si>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</si>
  <si>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</si>
  <si>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</si>
  <si>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</si>
  <si>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</si>
  <si>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</si>
  <si>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</si>
  <si>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</si>
  <si>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</si>
  <si>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</si>
  <si>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</si>
  <si>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</si>
  <si>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</si>
  <si>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</si>
  <si>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</si>
  <si>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</si>
  <si>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</si>
  <si>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</si>
  <si>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</si>
  <si>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</si>
  <si>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</si>
  <si>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</si>
  <si>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</si>
  <si>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</si>
  <si>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</si>
  <si>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</si>
  <si>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</si>
  <si>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</si>
  <si>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</si>
  <si>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</si>
  <si>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</si>
  <si>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</si>
  <si>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</si>
  <si>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</si>
  <si>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</si>
  <si>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</si>
  <si>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</si>
  <si>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</si>
  <si>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</si>
  <si>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</si>
  <si>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</si>
  <si>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</si>
  <si>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</si>
  <si>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</si>
  <si>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</si>
  <si>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</si>
  <si>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</si>
  <si>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</si>
  <si>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</si>
  <si>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</si>
  <si>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</si>
  <si>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</si>
  <si>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</si>
  <si>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</si>
  <si>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</si>
  <si>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</si>
  <si>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</si>
  <si>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</si>
  <si>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</si>
  <si>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</si>
  <si>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</si>
  <si>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</si>
  <si>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</si>
  <si>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</si>
  <si>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</si>
  <si>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</si>
  <si>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</si>
  <si>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</si>
  <si>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</si>
  <si>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</si>
  <si>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</si>
  <si>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</si>
  <si>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</si>
  <si>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</si>
  <si>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</si>
  <si>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</si>
  <si>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</si>
  <si>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</si>
  <si>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</si>
  <si>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</si>
  <si>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</si>
  <si>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</si>
  <si>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</si>
  <si>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</si>
  <si>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</si>
  <si>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</si>
  <si>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</si>
  <si>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</si>
  <si>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</si>
  <si>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</si>
  <si>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</si>
  <si>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</si>
  <si>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</si>
  <si>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</si>
  <si>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</si>
  <si>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</si>
  <si>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</si>
  <si>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</si>
  <si>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</si>
  <si>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</si>
  <si>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</si>
  <si>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</si>
  <si>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</si>
  <si>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</si>
  <si>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</si>
  <si>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</si>
  <si>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</si>
  <si>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</si>
  <si>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</si>
  <si>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</si>
  <si>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</si>
  <si>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</si>
  <si>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</si>
  <si>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</si>
  <si>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</si>
  <si>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</si>
  <si>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</si>
  <si>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</si>
  <si>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</si>
  <si>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</si>
  <si>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</si>
  <si>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</si>
  <si>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</si>
  <si>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</si>
  <si>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</si>
  <si>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</si>
  <si>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</si>
  <si>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</si>
  <si>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</si>
  <si>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</si>
  <si>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</si>
  <si>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</si>
  <si>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</si>
  <si>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</si>
  <si>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</si>
  <si>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</si>
  <si>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</si>
  <si>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</si>
  <si>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</si>
  <si>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</si>
  <si>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</si>
  <si>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</si>
  <si>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</si>
  <si>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</si>
  <si>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</si>
  <si>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</si>
  <si>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</si>
  <si>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</si>
  <si>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</si>
  <si>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</si>
  <si>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</si>
  <si>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</si>
  <si>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</si>
  <si>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</si>
  <si>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</si>
  <si>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</si>
  <si>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</si>
  <si>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</si>
  <si>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</si>
  <si>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</si>
  <si>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</si>
  <si>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</si>
  <si>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</si>
  <si>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</si>
  <si>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</si>
  <si>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</si>
  <si>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</si>
  <si>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</si>
  <si>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</si>
  <si>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</si>
  <si>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</si>
  <si>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</si>
  <si>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</si>
  <si>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</si>
  <si>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</si>
  <si>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</si>
  <si>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</si>
  <si>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</si>
  <si>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</si>
  <si>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</si>
  <si>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</si>
  <si>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</si>
  <si>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</si>
  <si>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</si>
  <si>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</si>
  <si>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</si>
  <si>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</si>
  <si>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</si>
  <si>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</si>
  <si>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</si>
  <si>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</si>
  <si>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</si>
  <si>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</si>
  <si>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</si>
  <si>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</si>
  <si>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</si>
  <si>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</si>
  <si>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</si>
  <si>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</si>
  <si>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</si>
  <si>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</si>
  <si>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</si>
  <si>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</si>
  <si>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</si>
  <si>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</si>
  <si>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</si>
  <si>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</si>
  <si>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</si>
  <si>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</si>
  <si>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</si>
  <si>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</si>
  <si>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</si>
  <si>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</si>
  <si>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</si>
  <si>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</si>
  <si>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</si>
  <si>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</si>
  <si>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</si>
  <si>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</si>
  <si>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</si>
  <si>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</si>
  <si>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</si>
  <si>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</si>
  <si>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</si>
  <si>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</si>
  <si>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</si>
  <si>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</si>
  <si>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</si>
  <si>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</si>
  <si>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</si>
  <si>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</si>
  <si>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</si>
  <si>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</si>
  <si>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</si>
  <si>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</si>
  <si>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</si>
  <si>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</si>
  <si>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</si>
  <si>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</si>
  <si>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</si>
  <si>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</si>
  <si>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</si>
  <si>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</si>
  <si>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</si>
  <si>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</si>
  <si>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</si>
  <si>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</si>
  <si>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</si>
  <si>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</si>
  <si>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</si>
  <si>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</si>
  <si>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</si>
  <si>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</si>
  <si>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</si>
  <si>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</si>
  <si>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</si>
  <si>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</si>
  <si>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</si>
  <si>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</si>
  <si>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</si>
  <si>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</si>
  <si>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</si>
  <si>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</si>
  <si>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</si>
  <si>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</si>
  <si>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</si>
  <si>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</si>
  <si>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</si>
  <si>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</si>
  <si>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</si>
  <si>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</si>
  <si>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</si>
  <si>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</si>
  <si>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</si>
  <si>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</si>
  <si>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</si>
  <si>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</si>
  <si>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</si>
  <si>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</si>
  <si>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</si>
  <si>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</si>
  <si>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</si>
  <si>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</si>
  <si>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</si>
  <si>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</si>
  <si>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</si>
  <si>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</si>
  <si>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</si>
  <si>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</si>
  <si>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</si>
  <si>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</si>
  <si>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</si>
  <si>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</si>
  <si>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</si>
  <si>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</si>
  <si>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</si>
  <si>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</si>
  <si>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</si>
  <si>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</si>
  <si>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</si>
  <si>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</si>
  <si>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</si>
  <si>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</si>
  <si>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</si>
  <si>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</si>
  <si>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</si>
  <si>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</si>
  <si>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</si>
  <si>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</si>
  <si>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</si>
  <si>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</si>
  <si>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</si>
  <si>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</si>
  <si>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</si>
  <si>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</si>
  <si>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</si>
  <si>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</si>
  <si>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</si>
  <si>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</si>
  <si>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</si>
  <si>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</si>
  <si>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</si>
  <si>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</si>
  <si>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</si>
  <si>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</si>
  <si>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</si>
  <si>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</si>
  <si>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</si>
  <si>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</si>
  <si>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</si>
  <si>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</si>
  <si>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</si>
  <si>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</si>
  <si>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</si>
  <si>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</si>
  <si>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</si>
  <si>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</si>
  <si>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</si>
  <si>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</si>
  <si>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</si>
  <si>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</si>
  <si>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</si>
  <si>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</si>
  <si>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</si>
  <si>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</si>
  <si>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</si>
  <si>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</si>
  <si>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</si>
  <si>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</si>
  <si>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</si>
  <si>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</si>
  <si>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</si>
  <si>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</si>
  <si>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</si>
  <si>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</si>
  <si>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</si>
  <si>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</si>
  <si>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</si>
  <si>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</si>
  <si>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</si>
  <si>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</si>
  <si>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</si>
  <si>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</si>
  <si>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</si>
  <si>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</si>
  <si>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</si>
  <si>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</si>
  <si>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</si>
  <si>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</si>
  <si>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</si>
  <si>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</si>
  <si>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</si>
  <si>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</si>
  <si>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</si>
  <si>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</si>
  <si>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</si>
  <si>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</si>
  <si>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</si>
  <si>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</si>
  <si>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</si>
  <si>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</si>
  <si>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</si>
  <si>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</si>
  <si>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</si>
  <si>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</si>
  <si>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</si>
  <si>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</si>
  <si>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</si>
  <si>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</si>
  <si>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</si>
  <si>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</si>
  <si>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</si>
  <si>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</si>
  <si>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</si>
  <si>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</si>
  <si>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</si>
  <si>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</si>
  <si>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</si>
  <si>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</si>
  <si>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</si>
  <si>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</si>
  <si>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</si>
  <si>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</si>
  <si>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</si>
  <si>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</si>
  <si>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</si>
  <si>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</si>
  <si>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</si>
  <si>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</si>
  <si>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</si>
  <si>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</si>
  <si>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</si>
  <si>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</si>
  <si>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</si>
  <si>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</si>
  <si>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</si>
  <si>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</si>
  <si>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</si>
  <si>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</si>
  <si>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</si>
  <si>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</si>
  <si>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</si>
  <si>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</si>
  <si>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</si>
  <si>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</si>
  <si>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</si>
  <si>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</si>
  <si>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</si>
  <si>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</si>
  <si>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</si>
  <si>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</si>
  <si>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</si>
  <si>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</si>
  <si>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</si>
  <si>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</si>
  <si>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</si>
  <si>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</si>
  <si>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</si>
  <si>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</si>
  <si>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</si>
  <si>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</si>
  <si>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</si>
  <si>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</si>
  <si>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</si>
  <si>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</si>
  <si>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</si>
  <si>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</si>
  <si>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</si>
  <si>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</si>
  <si>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</si>
  <si>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</si>
  <si>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</si>
  <si>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</si>
  <si>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</si>
  <si>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</si>
  <si>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</si>
  <si>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</si>
  <si>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</si>
  <si>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</si>
  <si>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</si>
  <si>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</si>
  <si>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</si>
  <si>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</si>
  <si>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</si>
  <si>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</si>
  <si>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</si>
  <si>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</si>
  <si>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</si>
  <si>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</si>
  <si>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</si>
  <si>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</si>
  <si>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</si>
  <si>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</si>
  <si>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</si>
  <si>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</si>
  <si>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</si>
  <si>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</si>
  <si>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</si>
  <si>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</si>
  <si>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</si>
  <si>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</si>
  <si>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</si>
  <si>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</si>
  <si>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</si>
  <si>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</si>
  <si>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</si>
  <si>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</si>
  <si>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</si>
  <si>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</si>
  <si>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</si>
  <si>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</si>
  <si>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</si>
  <si>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</si>
  <si>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</si>
  <si>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</si>
  <si>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</si>
  <si>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</si>
  <si>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</si>
  <si>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</si>
  <si>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</si>
  <si>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</si>
  <si>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</si>
  <si>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</si>
  <si>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</si>
  <si>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</si>
  <si>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</si>
  <si>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</si>
  <si>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</si>
  <si>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</si>
  <si>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</si>
  <si>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</si>
  <si>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</si>
  <si>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</si>
  <si>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</si>
  <si>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</si>
  <si>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</si>
  <si>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</si>
  <si>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</si>
  <si>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</si>
  <si>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</si>
  <si>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</si>
  <si>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</si>
  <si>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</si>
  <si>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</si>
  <si>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</si>
  <si>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</si>
  <si>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</si>
  <si>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</si>
  <si>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</si>
  <si>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</si>
  <si>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</si>
  <si>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</si>
  <si>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</si>
  <si>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</si>
  <si>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</si>
  <si>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</si>
  <si>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</si>
  <si>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</si>
  <si>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</si>
  <si>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</si>
  <si>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</si>
  <si>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</si>
  <si>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</si>
  <si>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</si>
  <si>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</si>
  <si>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</si>
  <si>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</si>
  <si>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</si>
  <si>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</si>
  <si>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</si>
  <si>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</si>
  <si>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</si>
  <si>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</si>
  <si>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</si>
  <si>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</si>
  <si>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</si>
  <si>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</si>
  <si>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</si>
  <si>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</si>
  <si>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</si>
  <si>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</si>
  <si>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</si>
  <si>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</si>
  <si>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</si>
  <si>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</si>
  <si>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</si>
  <si>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</si>
  <si>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</si>
  <si>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</si>
  <si>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</si>
  <si>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</si>
  <si>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</si>
  <si>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</si>
  <si>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</si>
  <si>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</si>
  <si>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</si>
  <si>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</si>
  <si>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</si>
  <si>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</si>
  <si>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</si>
  <si>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</si>
  <si>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</si>
  <si>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</si>
  <si>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</si>
  <si>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</si>
  <si>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</si>
  <si>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</si>
  <si>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</si>
  <si>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</si>
  <si>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</si>
  <si>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</si>
  <si>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</si>
  <si>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</si>
  <si>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</si>
  <si>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</si>
  <si>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</si>
  <si>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</si>
  <si>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</si>
  <si>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</si>
  <si>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</si>
  <si>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</si>
  <si>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</si>
  <si>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</si>
  <si>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</si>
  <si>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</si>
  <si>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</si>
  <si>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</si>
  <si>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</si>
  <si>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</si>
  <si>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</si>
  <si>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</si>
  <si>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</si>
  <si>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</si>
  <si>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</si>
  <si>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</si>
  <si>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</si>
  <si>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</si>
  <si>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</si>
  <si>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</si>
  <si>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</si>
  <si>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</si>
  <si>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</si>
  <si>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</si>
  <si>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</si>
  <si>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</si>
  <si>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</si>
  <si>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</si>
  <si>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</si>
  <si>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</si>
  <si>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</si>
  <si>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</si>
  <si>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</si>
  <si>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</si>
  <si>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</si>
  <si>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</si>
  <si>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</si>
  <si>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</si>
  <si>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</si>
  <si>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</si>
  <si>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</si>
  <si>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</si>
  <si>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</si>
  <si>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</si>
  <si>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</si>
  <si>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</si>
  <si>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</si>
  <si>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</si>
  <si>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</si>
  <si>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</si>
  <si>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</si>
  <si>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</si>
  <si>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</si>
  <si>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</si>
  <si>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</si>
  <si>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</si>
  <si>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</si>
  <si>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</si>
  <si>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</si>
  <si>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</si>
  <si>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</si>
  <si>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</si>
  <si>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</si>
  <si>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</si>
  <si>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</si>
  <si>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</si>
  <si>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</si>
  <si>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</si>
  <si>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</si>
  <si>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</si>
  <si>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</si>
  <si>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</si>
  <si>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</si>
  <si>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</si>
  <si>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</si>
  <si>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</si>
  <si>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</si>
  <si>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</si>
  <si>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</si>
  <si>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</si>
  <si>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</si>
  <si>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</si>
  <si>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</si>
  <si>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</si>
  <si>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</si>
  <si>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</si>
  <si>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</si>
  <si>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</si>
  <si>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</si>
  <si>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</si>
  <si>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</si>
  <si>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</si>
  <si>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</si>
  <si>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</si>
  <si>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</si>
  <si>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</si>
  <si>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</si>
  <si>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</si>
  <si>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</si>
  <si>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</si>
  <si>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</si>
  <si>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</si>
  <si>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</si>
  <si>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</si>
  <si>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</si>
  <si>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</si>
  <si>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</si>
  <si>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</si>
  <si>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</si>
  <si>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</si>
  <si>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</si>
  <si>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</si>
  <si>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</si>
  <si>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</si>
  <si>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</si>
  <si>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</si>
  <si>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</si>
  <si>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</si>
  <si>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</si>
  <si>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</si>
  <si>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</si>
  <si>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</si>
  <si>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</si>
  <si>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</si>
  <si>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</si>
  <si>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</si>
  <si>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</si>
  <si>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</si>
  <si>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</si>
  <si>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</si>
  <si>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</si>
  <si>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</si>
  <si>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</si>
  <si>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</si>
  <si>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</si>
  <si>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</si>
  <si>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</si>
  <si>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</si>
  <si>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</si>
  <si>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</si>
  <si>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</si>
  <si>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</si>
  <si>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</si>
  <si>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</si>
  <si>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</si>
  <si>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</si>
  <si>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</si>
  <si>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</si>
  <si>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</si>
  <si>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</si>
  <si>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</si>
  <si>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</si>
  <si>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</si>
  <si>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</si>
  <si>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</si>
  <si>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</si>
  <si>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</si>
  <si>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</si>
  <si>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</si>
  <si>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</si>
  <si>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</si>
  <si>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</si>
  <si>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</si>
  <si>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</si>
  <si>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</si>
  <si>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</si>
  <si>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</si>
  <si>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</si>
  <si>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</si>
  <si>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</si>
  <si>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</si>
  <si>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</si>
  <si>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</si>
  <si>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</si>
  <si>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</si>
  <si>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</si>
  <si>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</si>
  <si>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</si>
  <si>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</si>
  <si>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</si>
  <si>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</si>
  <si>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</si>
  <si>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</si>
  <si>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</si>
  <si>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</si>
  <si>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</si>
  <si>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</si>
  <si>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</si>
  <si>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</si>
  <si>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</si>
  <si>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</si>
  <si>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</si>
  <si>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</si>
  <si>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</si>
  <si>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</si>
  <si>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</si>
  <si>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</si>
  <si>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</si>
  <si>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</si>
  <si>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</si>
  <si>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</si>
  <si>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</si>
  <si>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</si>
  <si>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</si>
  <si>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</si>
  <si>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</si>
  <si>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</si>
  <si>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</si>
  <si>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</si>
  <si>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</si>
  <si>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</si>
  <si>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</si>
  <si>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</si>
  <si>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</si>
  <si>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</si>
  <si>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</si>
  <si>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</si>
  <si>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</si>
  <si>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</si>
  <si>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</si>
  <si>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</si>
  <si>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</si>
  <si>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</si>
  <si>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</si>
  <si>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</si>
  <si>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</si>
  <si>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</si>
  <si>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</si>
  <si>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</si>
  <si>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</si>
  <si>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</si>
  <si>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</si>
  <si>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</si>
  <si>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</si>
  <si>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</si>
  <si>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</si>
  <si>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</si>
  <si>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</si>
  <si>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</si>
  <si>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</si>
  <si>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</si>
  <si>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</si>
  <si>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</si>
  <si>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</si>
  <si>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</si>
  <si>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</si>
  <si>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</si>
  <si>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</si>
  <si>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</si>
  <si>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</si>
  <si>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</si>
  <si>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</si>
  <si>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</si>
  <si>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</si>
  <si>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</si>
  <si>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</si>
  <si>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</si>
  <si>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</si>
  <si>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</si>
  <si>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</si>
  <si>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</si>
  <si>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</si>
  <si>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</si>
  <si>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</si>
  <si>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</si>
  <si>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</si>
  <si>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</si>
  <si>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</si>
  <si>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</si>
  <si>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</si>
  <si>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</si>
  <si>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</si>
  <si>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</si>
  <si>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</si>
  <si>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</si>
  <si>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</si>
  <si>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</si>
  <si>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</si>
  <si>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</si>
  <si>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</si>
  <si>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</si>
  <si>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</si>
  <si>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</si>
  <si>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</si>
  <si>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</si>
  <si>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</si>
  <si>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</si>
  <si>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</si>
  <si>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</si>
  <si>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</si>
  <si>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</si>
  <si>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</si>
  <si>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</si>
  <si>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</si>
  <si>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</si>
  <si>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</si>
  <si>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</si>
  <si>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</si>
  <si>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</si>
  <si>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</si>
  <si>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</si>
  <si>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</si>
  <si>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</si>
  <si>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</si>
  <si>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</si>
  <si>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</si>
  <si>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</si>
  <si>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</si>
  <si>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</si>
  <si>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</si>
  <si>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</si>
  <si>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</si>
  <si>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</si>
  <si>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</si>
  <si>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</si>
  <si>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</si>
  <si>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</si>
  <si>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</si>
  <si>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</si>
  <si>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</si>
  <si>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</si>
  <si>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</si>
  <si>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</si>
  <si>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</si>
  <si>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</si>
  <si>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</si>
  <si>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</si>
  <si>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</si>
  <si>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</si>
  <si>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</si>
  <si>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</si>
  <si>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</si>
  <si>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</si>
  <si>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</si>
  <si>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</si>
  <si>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</si>
  <si>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</si>
  <si>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</si>
  <si>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</si>
  <si>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</si>
  <si>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</si>
  <si>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</si>
  <si>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</si>
  <si>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</si>
  <si>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</si>
  <si>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</si>
  <si>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</si>
  <si>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</si>
  <si>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</si>
  <si>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</si>
  <si>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</si>
  <si>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</si>
  <si>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</si>
  <si>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</si>
  <si>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</si>
  <si>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</si>
  <si>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</si>
  <si>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</si>
  <si>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</si>
  <si>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</si>
  <si>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</si>
  <si>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</si>
  <si>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</si>
  <si>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</si>
  <si>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</si>
  <si>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</si>
  <si>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</si>
  <si>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</si>
  <si>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</si>
  <si>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</si>
  <si>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</si>
  <si>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</si>
  <si>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</si>
  <si>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</si>
  <si>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</si>
  <si>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</si>
  <si>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</si>
  <si>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</si>
  <si>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</si>
  <si>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</si>
  <si>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</si>
  <si>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</si>
  <si>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</si>
  <si>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</si>
  <si>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</si>
  <si>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</si>
  <si>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</si>
  <si>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</si>
  <si>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</si>
  <si>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</si>
  <si>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</si>
  <si>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</si>
  <si>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</si>
  <si>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</si>
  <si>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</si>
  <si>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</si>
  <si>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</si>
  <si>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</si>
  <si>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</si>
  <si>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</si>
  <si>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</si>
  <si>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</si>
  <si>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</si>
  <si>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</si>
  <si>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</si>
  <si>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</si>
  <si>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</si>
  <si>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</si>
  <si>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</si>
  <si>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</si>
  <si>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</si>
  <si>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</si>
  <si>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</si>
  <si>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</si>
  <si>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</si>
  <si>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</si>
  <si>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</si>
  <si>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</si>
  <si>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</si>
  <si>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</si>
  <si>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</si>
  <si>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</si>
  <si>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</si>
  <si>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</si>
  <si>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</si>
  <si>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</si>
  <si>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</si>
  <si>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</si>
  <si>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</si>
  <si>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</si>
  <si>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</si>
  <si>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</si>
  <si>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</si>
  <si>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</si>
  <si>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</si>
  <si>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</si>
  <si>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</si>
  <si>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</si>
  <si>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</si>
  <si>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</si>
  <si>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</si>
  <si>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</si>
  <si>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</si>
  <si>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</si>
  <si>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</si>
  <si>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</si>
  <si>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</si>
  <si>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</si>
  <si>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</si>
  <si>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</si>
  <si>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</si>
  <si>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</si>
  <si>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</si>
  <si>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</si>
  <si>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</si>
  <si>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</si>
  <si>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</si>
  <si>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</si>
  <si>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</si>
  <si>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</si>
  <si>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</si>
  <si>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</si>
  <si>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</si>
  <si>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</si>
  <si>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</si>
  <si>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</si>
  <si>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</si>
  <si>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</si>
  <si>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</si>
  <si>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</si>
  <si>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</si>
  <si>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</si>
  <si>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</si>
  <si>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</si>
  <si>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</si>
  <si>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</si>
  <si>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</si>
  <si>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</si>
  <si>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</si>
  <si>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</si>
  <si>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</si>
  <si>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</si>
  <si>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</si>
  <si>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</si>
  <si>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</si>
  <si>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</si>
  <si>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</si>
  <si>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</si>
  <si>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</si>
  <si>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</si>
  <si>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</si>
  <si>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</si>
  <si>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</si>
  <si>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</si>
  <si>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</si>
  <si>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</si>
  <si>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</si>
  <si>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</si>
  <si>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</si>
  <si>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</si>
  <si>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</si>
  <si>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</si>
  <si>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</si>
  <si>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</si>
  <si>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</si>
  <si>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</si>
  <si>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</si>
  <si>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</si>
  <si>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</si>
  <si>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</si>
  <si>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</si>
  <si>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</si>
  <si>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</si>
  <si>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</si>
  <si>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</si>
  <si>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</si>
  <si>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</si>
  <si>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</si>
  <si>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</si>
  <si>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</si>
  <si>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</si>
  <si>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</si>
  <si>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</si>
  <si>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</si>
  <si>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</si>
  <si>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</si>
  <si>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</si>
  <si>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</si>
  <si>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</si>
  <si>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</si>
  <si>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</si>
  <si>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</si>
  <si>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</si>
  <si>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</si>
  <si>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</si>
  <si>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</si>
  <si>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</si>
  <si>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</si>
  <si>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</si>
  <si>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</si>
  <si>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</si>
  <si>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</si>
  <si>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</si>
  <si>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</si>
  <si>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</si>
  <si>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</si>
  <si>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</si>
  <si>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</si>
  <si>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</si>
  <si>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</si>
  <si>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</si>
  <si>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</si>
  <si>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</si>
  <si>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</si>
  <si>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</si>
  <si>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</si>
  <si>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</si>
  <si>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</si>
  <si>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</si>
  <si>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</si>
  <si>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</si>
  <si>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</si>
  <si>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</si>
  <si>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</si>
  <si>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</si>
  <si>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</si>
  <si>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</si>
  <si>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</si>
  <si>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</si>
  <si>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</si>
  <si>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</si>
  <si>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</si>
  <si>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</si>
  <si>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</si>
  <si>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</si>
  <si>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</si>
  <si>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</si>
  <si>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</si>
  <si>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</si>
  <si>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</si>
  <si>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</si>
  <si>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</si>
  <si>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</si>
  <si>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</si>
  <si>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</si>
  <si>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</si>
  <si>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</si>
  <si>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</si>
  <si>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</si>
  <si>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</si>
  <si>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</si>
  <si>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</si>
  <si>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</si>
  <si>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</si>
  <si>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</si>
  <si>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</si>
  <si>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</si>
  <si>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</si>
  <si>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</si>
  <si>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</si>
  <si>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</si>
  <si>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</si>
  <si>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</si>
  <si>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</si>
  <si>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</si>
  <si>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</si>
  <si>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</si>
  <si>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</si>
  <si>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</si>
  <si>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</si>
  <si>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</si>
  <si>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</si>
  <si>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</si>
  <si>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</si>
  <si>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</si>
  <si>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</si>
  <si>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</si>
  <si>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</si>
  <si>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</si>
  <si>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</si>
  <si>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</si>
  <si>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</si>
  <si>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</si>
  <si>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</si>
  <si>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</si>
  <si>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</si>
  <si>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</si>
  <si>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</si>
  <si>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</si>
  <si>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</si>
  <si>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</si>
  <si>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</si>
  <si>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</si>
  <si>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</si>
  <si>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</si>
  <si>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</si>
  <si>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</si>
  <si>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</si>
  <si>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</si>
  <si>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</si>
  <si>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</si>
  <si>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</si>
  <si>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</si>
  <si>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</si>
  <si>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</si>
  <si>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</si>
  <si>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</si>
  <si>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</si>
  <si>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</si>
  <si>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</si>
  <si>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</si>
  <si>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</si>
  <si>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</si>
  <si>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</si>
  <si>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</si>
  <si>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</si>
  <si>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</si>
  <si>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</si>
  <si>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</si>
  <si>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</si>
  <si>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</si>
  <si>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</si>
  <si>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</si>
  <si>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</si>
  <si>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</si>
  <si>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</si>
  <si>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</si>
  <si>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</si>
  <si>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</si>
  <si>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</si>
  <si>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</si>
  <si>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</si>
  <si>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</si>
  <si>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</si>
  <si>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</si>
  <si>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</si>
  <si>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</si>
  <si>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</si>
  <si>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</si>
  <si>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</si>
  <si>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</si>
  <si>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</si>
  <si>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</si>
  <si>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</si>
  <si>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</si>
  <si>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</si>
  <si>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</si>
  <si>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</si>
  <si>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</si>
  <si>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</si>
  <si>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</si>
  <si>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</si>
  <si>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</si>
  <si>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</si>
  <si>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</si>
  <si>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</si>
  <si>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</si>
  <si>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</si>
  <si>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</si>
  <si>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</si>
  <si>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</si>
  <si>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</si>
  <si>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</si>
  <si>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</si>
  <si>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</si>
  <si>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</si>
  <si>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</si>
  <si>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</si>
  <si>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</si>
  <si>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</si>
  <si>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</si>
  <si>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</si>
  <si>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</si>
  <si>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</si>
  <si>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</si>
  <si>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</si>
  <si>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</si>
  <si>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</si>
  <si>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</si>
  <si>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</si>
  <si>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</si>
  <si>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</si>
  <si>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</si>
  <si>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</si>
  <si>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</si>
  <si>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</si>
  <si>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</si>
  <si>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</si>
  <si>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</si>
  <si>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</si>
  <si>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</si>
  <si>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</si>
  <si>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</si>
  <si>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</si>
  <si>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</si>
  <si>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</si>
  <si>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</si>
  <si>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</si>
  <si>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</si>
  <si>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</si>
  <si>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</si>
  <si>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</si>
  <si>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</si>
  <si>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</si>
  <si>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</si>
  <si>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</si>
  <si>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</si>
  <si>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</si>
  <si>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</si>
  <si>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</si>
  <si>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</si>
  <si>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</si>
  <si>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</si>
  <si>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</si>
  <si>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</si>
  <si>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</si>
  <si>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</si>
  <si>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</si>
  <si>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</si>
  <si>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</si>
  <si>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</si>
  <si>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</si>
  <si>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</si>
  <si>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</si>
  <si>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</si>
  <si>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</si>
  <si>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</si>
  <si>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</si>
  <si>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</si>
  <si>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</si>
  <si>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</si>
  <si>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</si>
  <si>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</si>
  <si>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</si>
  <si>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</si>
  <si>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</si>
  <si>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</si>
  <si>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</si>
  <si>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</si>
  <si>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</si>
  <si>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</si>
  <si>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</si>
  <si>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</si>
  <si>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</si>
  <si>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</si>
  <si>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</si>
  <si>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</si>
  <si>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</si>
  <si>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</si>
  <si>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</si>
  <si>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</si>
  <si>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</si>
  <si>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</si>
  <si>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</si>
  <si>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</si>
  <si>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</si>
  <si>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</si>
  <si>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</si>
  <si>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</si>
  <si>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</si>
  <si>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</si>
  <si>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</si>
  <si>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</si>
  <si>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</si>
  <si>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</si>
  <si>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</si>
  <si>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</si>
  <si>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</si>
  <si>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</si>
  <si>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</si>
  <si>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</si>
  <si>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</si>
  <si>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</si>
  <si>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</si>
  <si>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</si>
  <si>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</si>
  <si>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</si>
  <si>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</si>
  <si>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</si>
  <si>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</si>
  <si>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</si>
  <si>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</si>
  <si>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</si>
  <si>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</si>
  <si>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</si>
  <si>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</si>
  <si>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</si>
  <si>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</si>
  <si>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</si>
  <si>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</si>
  <si>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</si>
  <si>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</si>
  <si>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</si>
  <si>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</si>
  <si>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</si>
  <si>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</si>
  <si>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</si>
  <si>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</si>
  <si>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</si>
  <si>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</si>
  <si>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</si>
  <si>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</si>
  <si>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</si>
  <si>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</si>
  <si>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</si>
  <si>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</si>
  <si>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</si>
  <si>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</si>
  <si>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</si>
  <si>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</si>
  <si>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</si>
  <si>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</si>
  <si>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</si>
  <si>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</si>
  <si>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</si>
  <si>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</si>
  <si>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</si>
  <si>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</si>
  <si>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</si>
  <si>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</si>
  <si>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</si>
  <si>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</si>
  <si>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</si>
  <si>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</si>
  <si>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</si>
  <si>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</si>
  <si>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</si>
  <si>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</si>
  <si>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</si>
  <si>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</si>
  <si>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</si>
  <si>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</si>
  <si>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</si>
  <si>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</si>
  <si>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</si>
  <si>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</si>
  <si>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</si>
  <si>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</si>
  <si>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</si>
  <si>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</si>
  <si>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</si>
  <si>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</si>
  <si>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</si>
  <si>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</si>
  <si>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</si>
  <si>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</si>
  <si>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</si>
  <si>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</si>
  <si>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</si>
  <si>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</si>
  <si>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</si>
  <si>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</si>
  <si>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</si>
  <si>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</si>
  <si>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</si>
  <si>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</si>
  <si>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</si>
  <si>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</si>
  <si>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</si>
  <si>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</si>
  <si>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</si>
  <si>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</si>
  <si>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</si>
  <si>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</si>
  <si>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</si>
  <si>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</si>
  <si>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</si>
  <si>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</si>
  <si>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</si>
  <si>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</si>
  <si>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</si>
  <si>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</si>
  <si>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</si>
  <si>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</si>
  <si>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</si>
  <si>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</si>
  <si>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</si>
  <si>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</si>
  <si>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</si>
  <si>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</si>
  <si>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</si>
  <si>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</si>
  <si>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</si>
  <si>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</si>
  <si>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</si>
  <si>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</si>
  <si>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</si>
  <si>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</si>
  <si>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</si>
  <si>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</si>
  <si>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</si>
  <si>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</si>
  <si>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</si>
  <si>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</si>
  <si>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</si>
  <si>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</si>
  <si>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</si>
  <si>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</si>
  <si>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</si>
  <si>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</si>
  <si>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</si>
  <si>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</si>
  <si>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</si>
  <si>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</si>
  <si>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</si>
  <si>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</si>
  <si>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</si>
  <si>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</si>
  <si>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</si>
  <si>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</si>
  <si>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</si>
  <si>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</si>
  <si>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</si>
  <si>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</si>
  <si>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</si>
  <si>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</si>
  <si>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</si>
  <si>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</si>
  <si>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</si>
  <si>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</si>
  <si>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</si>
  <si>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</si>
  <si>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</si>
  <si>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</si>
  <si>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</si>
  <si>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</si>
  <si>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</si>
  <si>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</si>
  <si>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</si>
  <si>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</si>
  <si>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</si>
  <si>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</si>
  <si>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</si>
  <si>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</si>
  <si>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</si>
  <si>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</si>
  <si>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</si>
  <si>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</si>
  <si>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</si>
  <si>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</si>
  <si>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</si>
  <si>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</si>
  <si>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</si>
  <si>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</si>
  <si>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</si>
  <si>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</si>
  <si>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</si>
  <si>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</si>
  <si>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</si>
  <si>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</si>
  <si>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</si>
  <si>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</si>
  <si>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</si>
  <si>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</si>
  <si>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</si>
  <si>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</si>
  <si>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</si>
  <si>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</si>
  <si>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</si>
  <si>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</si>
  <si>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</si>
  <si>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</si>
  <si>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</si>
  <si>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</si>
  <si>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</si>
  <si>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</si>
  <si>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</si>
  <si>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</si>
  <si>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</si>
  <si>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</si>
  <si>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</si>
  <si>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</si>
  <si>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</si>
  <si>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</si>
  <si>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</si>
  <si>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</si>
  <si>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</si>
  <si>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</si>
  <si>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</si>
  <si>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</si>
  <si>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</si>
  <si>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</si>
  <si>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</si>
  <si>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</si>
  <si>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</si>
  <si>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</si>
  <si>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</si>
  <si>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</si>
  <si>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</si>
  <si>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</si>
  <si>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</si>
  <si>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</si>
  <si>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</si>
  <si>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</si>
  <si>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</si>
  <si>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</si>
  <si>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</si>
  <si>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</si>
  <si>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</si>
  <si>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</si>
  <si>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</si>
  <si>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</si>
  <si>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</si>
  <si>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</si>
  <si>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</si>
  <si>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</si>
  <si>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</si>
  <si>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</si>
  <si>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</si>
  <si>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</si>
  <si>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</si>
  <si>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</si>
  <si>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</si>
  <si>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</si>
  <si>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</si>
  <si>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</si>
  <si>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</si>
  <si>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</si>
  <si>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</si>
  <si>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</si>
  <si>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</si>
  <si>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</si>
  <si>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</si>
  <si>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</si>
  <si>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</si>
  <si>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</si>
  <si>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</si>
  <si>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</si>
  <si>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</si>
  <si>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</si>
  <si>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</si>
  <si>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</si>
  <si>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</si>
  <si>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</si>
  <si>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</si>
  <si>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</si>
  <si>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</si>
  <si>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</si>
  <si>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</si>
  <si>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</si>
  <si>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</si>
  <si>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</si>
  <si>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</si>
  <si>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</si>
  <si>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</si>
  <si>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</si>
  <si>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</si>
  <si>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</si>
  <si>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</si>
  <si>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</si>
  <si>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</si>
  <si>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</si>
  <si>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</si>
  <si>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</si>
  <si>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</si>
  <si>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</si>
  <si>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</si>
  <si>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</si>
  <si>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</si>
  <si>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</si>
  <si>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</si>
  <si>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</si>
  <si>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</si>
  <si>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</si>
  <si>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</si>
  <si>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</si>
  <si>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</si>
  <si>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</si>
  <si>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</si>
  <si>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</si>
  <si>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</si>
  <si>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</si>
  <si>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</si>
  <si>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</si>
  <si>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</si>
  <si>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</si>
  <si>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</si>
  <si>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</si>
  <si>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</si>
  <si>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</si>
  <si>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</si>
  <si>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</si>
  <si>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</si>
  <si>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</si>
  <si>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</si>
  <si>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</si>
  <si>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</si>
  <si>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</si>
  <si>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</si>
  <si>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</si>
  <si>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</si>
  <si>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</si>
  <si>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</si>
  <si>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</si>
  <si>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</si>
  <si>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</si>
  <si>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</si>
  <si>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</si>
  <si>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</si>
  <si>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</si>
  <si>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</si>
  <si>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</si>
  <si>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</si>
  <si>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</si>
  <si>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</si>
  <si>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</si>
  <si>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</si>
  <si>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</si>
  <si>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</si>
  <si>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</si>
  <si>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</si>
  <si>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</si>
  <si>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</si>
  <si>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</si>
  <si>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</si>
  <si>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</si>
  <si>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</si>
  <si>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</si>
  <si>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</si>
  <si>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</si>
  <si>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</si>
  <si>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</si>
  <si>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</si>
  <si>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</si>
  <si>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</si>
  <si>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</si>
  <si>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</si>
  <si>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</si>
  <si>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</si>
  <si>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</si>
  <si>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</si>
  <si>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</si>
  <si>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</si>
  <si>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</si>
  <si>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</si>
  <si>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</si>
  <si>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</si>
  <si>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</si>
  <si>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</si>
  <si>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</si>
  <si>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</si>
  <si>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</si>
  <si>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</si>
  <si>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</si>
  <si>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</si>
  <si>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</si>
  <si>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</si>
  <si>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</si>
  <si>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</si>
  <si>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</si>
  <si>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</si>
  <si>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</si>
  <si>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</si>
  <si>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</si>
  <si>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</si>
  <si>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</si>
  <si>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</si>
  <si>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</si>
  <si>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</si>
  <si>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</si>
  <si>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</si>
  <si>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</si>
  <si>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</si>
  <si>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</si>
  <si>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</si>
  <si>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</si>
  <si>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</si>
  <si>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</si>
  <si>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</si>
  <si>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</si>
  <si>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</si>
  <si>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</si>
  <si>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</si>
  <si>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</si>
  <si>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</si>
  <si>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</si>
  <si>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</si>
  <si>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</si>
  <si>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</si>
  <si>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</si>
  <si>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</si>
  <si>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</si>
  <si>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</si>
  <si>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</si>
  <si>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</si>
  <si>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</si>
  <si>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</si>
  <si>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</si>
  <si>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</si>
  <si>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</si>
  <si>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</si>
  <si>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</si>
  <si>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</si>
  <si>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</si>
  <si>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</si>
  <si>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</si>
  <si>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</si>
  <si>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</si>
  <si>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</si>
  <si>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</si>
  <si>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</si>
  <si>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</si>
  <si>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</si>
  <si>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</si>
  <si>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</si>
  <si>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</si>
  <si>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</si>
  <si>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</si>
  <si>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</si>
  <si>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</si>
  <si>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</si>
  <si>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</si>
  <si>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</si>
  <si>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</si>
  <si>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</si>
  <si>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</si>
  <si>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</si>
  <si>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</si>
  <si>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</si>
  <si>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</si>
  <si>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</si>
  <si>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</si>
  <si>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</si>
  <si>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</si>
  <si>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</si>
  <si>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</si>
  <si>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</si>
  <si>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</si>
  <si>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</si>
  <si>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</si>
  <si>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</si>
  <si>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</si>
  <si>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</si>
  <si>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</si>
  <si>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</si>
  <si>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</si>
  <si>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</si>
  <si>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</si>
  <si>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</si>
  <si>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</si>
  <si>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</si>
  <si>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</si>
  <si>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</si>
  <si>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</si>
  <si>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</si>
  <si>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</si>
  <si>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</si>
  <si>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</si>
  <si>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</si>
  <si>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</si>
  <si>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</si>
  <si>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</si>
  <si>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</si>
  <si>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</si>
  <si>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</si>
  <si>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</si>
  <si>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</si>
  <si>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</si>
  <si>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</si>
  <si>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</si>
  <si>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</si>
  <si>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</si>
  <si>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</si>
  <si>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</si>
  <si>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</si>
  <si>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</si>
  <si>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</si>
  <si>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</si>
  <si>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</si>
  <si>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</si>
  <si>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</si>
  <si>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</si>
  <si>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</si>
  <si>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</si>
  <si>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</si>
  <si>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</si>
  <si>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</si>
  <si>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</si>
  <si>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</si>
  <si>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</si>
  <si>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</si>
  <si>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</si>
  <si>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</si>
  <si>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</si>
  <si>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</si>
  <si>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</si>
  <si>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</si>
  <si>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</si>
  <si>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</si>
  <si>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</si>
  <si>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</si>
  <si>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</si>
  <si>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</si>
  <si>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</si>
  <si>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</si>
  <si>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</si>
  <si>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</si>
  <si>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</si>
  <si>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</si>
  <si>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</si>
  <si>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</si>
  <si>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</si>
  <si>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</si>
  <si>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</si>
  <si>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</si>
  <si>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</si>
  <si>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</si>
  <si>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</si>
  <si>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</si>
  <si>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</si>
  <si>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</si>
  <si>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</si>
  <si>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</si>
  <si>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</si>
  <si>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</si>
  <si>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</si>
  <si>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</si>
  <si>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</si>
  <si>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</si>
  <si>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</si>
  <si>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</si>
  <si>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</si>
  <si>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</si>
  <si>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</si>
  <si>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</si>
  <si>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</si>
  <si>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</si>
  <si>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</si>
  <si>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</si>
  <si>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</si>
  <si>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</si>
  <si>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</si>
  <si>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</si>
  <si>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</si>
  <si>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</si>
  <si>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</si>
  <si>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</si>
  <si>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</si>
  <si>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</si>
  <si>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</si>
  <si>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</si>
  <si>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</si>
  <si>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</si>
  <si>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</si>
  <si>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</si>
  <si>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</si>
  <si>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</si>
  <si>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</si>
  <si>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</si>
  <si>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</si>
  <si>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</si>
  <si>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</si>
  <si>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</si>
  <si>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</si>
  <si>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</si>
  <si>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</si>
  <si>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</si>
  <si>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</si>
  <si>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</si>
  <si>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</si>
  <si>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</si>
  <si>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</si>
  <si>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</si>
  <si>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</si>
  <si>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</si>
  <si>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</si>
  <si>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</si>
  <si>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</si>
  <si>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</si>
  <si>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</si>
  <si>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</si>
  <si>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</si>
  <si>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</si>
  <si>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</si>
  <si>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</si>
  <si>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</si>
  <si>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</si>
  <si>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</si>
  <si>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</si>
  <si>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</si>
  <si>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</si>
  <si>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</si>
  <si>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</si>
  <si>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</si>
  <si>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</si>
  <si>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</si>
  <si>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</si>
  <si>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</si>
  <si>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</si>
  <si>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</si>
  <si>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</si>
  <si>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</si>
  <si>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</si>
  <si>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</si>
  <si>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</si>
  <si>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</si>
  <si>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</si>
  <si>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</si>
  <si>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</si>
  <si>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</si>
  <si>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</si>
  <si>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</si>
  <si>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</si>
  <si>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</si>
  <si>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</si>
  <si>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</si>
  <si>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</si>
  <si>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</si>
  <si>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</si>
  <si>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</si>
  <si>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</si>
  <si>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</si>
  <si>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</si>
  <si>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</si>
  <si>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</si>
  <si>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</si>
  <si>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</si>
  <si>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</si>
  <si>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</si>
  <si>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</si>
  <si>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</si>
  <si>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</si>
  <si>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</si>
  <si>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</si>
  <si>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</si>
  <si>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</si>
  <si>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</si>
  <si>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</si>
  <si>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</si>
  <si>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</si>
  <si>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</si>
  <si>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</si>
  <si>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</si>
  <si>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</si>
  <si>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</si>
  <si>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</si>
  <si>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</si>
  <si>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</si>
  <si>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</si>
  <si>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</si>
  <si>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</si>
  <si>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</si>
  <si>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</si>
  <si>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</si>
  <si>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</si>
  <si>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</si>
  <si>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</si>
  <si>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</si>
  <si>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</si>
  <si>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</si>
  <si>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</si>
  <si>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</si>
  <si>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</si>
  <si>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</si>
  <si>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</si>
  <si>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</si>
  <si>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</si>
  <si>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</si>
  <si>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</si>
  <si>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</si>
  <si>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</si>
  <si>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</si>
  <si>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</si>
  <si>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</si>
  <si>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</si>
  <si>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</si>
  <si>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</si>
  <si>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</si>
  <si>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</si>
  <si>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</si>
  <si>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</si>
  <si>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</si>
  <si>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</si>
  <si>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</si>
  <si>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</si>
  <si>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</si>
  <si>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</si>
  <si>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</si>
  <si>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</si>
  <si>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</si>
  <si>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</si>
  <si>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</si>
  <si>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</si>
  <si>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</si>
  <si>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</si>
  <si>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</si>
  <si>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</si>
  <si>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</si>
  <si>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</si>
  <si>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</si>
  <si>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</si>
  <si>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</si>
  <si>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</si>
  <si>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</si>
  <si>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</si>
  <si>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</si>
  <si>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</si>
  <si>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</si>
  <si>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</si>
  <si>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</si>
  <si>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</si>
  <si>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</si>
  <si>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</si>
  <si>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</si>
  <si>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</si>
  <si>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</si>
  <si>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</si>
  <si>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</si>
  <si>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</si>
  <si>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</si>
  <si>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</si>
  <si>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</si>
  <si>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</si>
  <si>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</si>
  <si>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</si>
  <si>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</si>
  <si>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</si>
  <si>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</si>
  <si>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</si>
  <si>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</si>
  <si>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</si>
  <si>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</si>
  <si>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</si>
  <si>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</si>
  <si>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</si>
  <si>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</si>
  <si>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</si>
  <si>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</si>
  <si>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</si>
  <si>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</si>
  <si>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</si>
  <si>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</si>
  <si>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</si>
  <si>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</si>
  <si>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</si>
  <si>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</si>
  <si>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</si>
  <si>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</si>
  <si>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</si>
  <si>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</si>
  <si>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</si>
  <si>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</si>
  <si>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</si>
  <si>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</si>
  <si>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</si>
  <si>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</si>
  <si>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</si>
  <si>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</si>
  <si>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</si>
  <si>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</si>
  <si>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</si>
  <si>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</si>
  <si>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</si>
  <si>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</si>
  <si>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</si>
  <si>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</si>
  <si>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</si>
  <si>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</si>
  <si>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</si>
  <si>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</si>
  <si>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</si>
  <si>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</si>
  <si>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</si>
  <si>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</si>
  <si>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</si>
  <si>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</si>
  <si>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</si>
  <si>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</si>
  <si>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</si>
  <si>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</si>
  <si>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</si>
  <si>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</si>
  <si>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</si>
  <si>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</si>
  <si>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</si>
  <si>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</si>
  <si>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</si>
  <si>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</si>
  <si>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</si>
  <si>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</si>
  <si>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</si>
  <si>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</si>
  <si>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</si>
  <si>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</si>
  <si>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</si>
  <si>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</si>
  <si>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</si>
  <si>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</si>
  <si>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</si>
  <si>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</si>
  <si>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</si>
  <si>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</si>
  <si>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</si>
  <si>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</si>
  <si>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</si>
  <si>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</si>
  <si>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</si>
  <si>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</si>
  <si>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</si>
  <si>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</si>
  <si>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</si>
  <si>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</si>
  <si>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</si>
  <si>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</si>
  <si>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</si>
  <si>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</si>
  <si>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</si>
  <si>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</si>
  <si>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</si>
  <si>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</si>
  <si>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</si>
  <si>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</si>
  <si>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</si>
  <si>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</si>
  <si>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</si>
  <si>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</si>
  <si>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</si>
  <si>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</si>
  <si>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</si>
  <si>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</si>
  <si>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</si>
  <si>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</si>
  <si>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</si>
  <si>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</si>
  <si>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</si>
  <si>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</si>
  <si>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</si>
  <si>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</si>
  <si>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</si>
  <si>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</si>
  <si>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</si>
  <si>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</si>
  <si>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</si>
  <si>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</si>
  <si>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</si>
  <si>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</si>
  <si>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</si>
  <si>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</si>
  <si>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</si>
  <si>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</si>
  <si>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</si>
  <si>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</si>
  <si>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</si>
  <si>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</si>
  <si>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</si>
  <si>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</si>
  <si>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</si>
  <si>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</si>
  <si>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</si>
  <si>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</si>
  <si>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</si>
  <si>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</si>
  <si>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</si>
  <si>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</si>
  <si>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</si>
  <si>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</si>
  <si>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</si>
  <si>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</si>
  <si>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</si>
  <si>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</si>
  <si>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</si>
  <si>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</si>
  <si>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</si>
  <si>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</si>
  <si>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</si>
  <si>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</si>
  <si>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</si>
  <si>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</si>
  <si>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</si>
  <si>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</si>
  <si>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</si>
  <si>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</si>
  <si>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</si>
  <si>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</si>
  <si>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</si>
  <si>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</si>
  <si>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</si>
  <si>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</si>
  <si>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</si>
  <si>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</si>
  <si>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</si>
  <si>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</si>
  <si>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</si>
  <si>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</si>
  <si>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</si>
  <si>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</si>
  <si>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</si>
  <si>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</si>
  <si>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</si>
  <si>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</si>
  <si>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</si>
  <si>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</si>
  <si>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</si>
  <si>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</si>
  <si>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</si>
  <si>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</si>
  <si>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</si>
  <si>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</si>
  <si>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</si>
  <si>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</si>
  <si>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</si>
  <si>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</si>
  <si>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</si>
  <si>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</si>
  <si>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</si>
  <si>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</si>
  <si>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</si>
  <si>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</si>
  <si>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</si>
  <si>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</si>
  <si>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</si>
  <si>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</si>
  <si>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</si>
  <si>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</si>
  <si>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</si>
  <si>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</si>
  <si>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</si>
  <si>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</si>
  <si>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</si>
  <si>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</si>
  <si>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</si>
  <si>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</si>
  <si>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</si>
  <si>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</si>
  <si>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</si>
  <si>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</si>
  <si>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</si>
  <si>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</si>
  <si>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</si>
  <si>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</si>
  <si>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</si>
  <si>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</si>
  <si>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</si>
  <si>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</si>
  <si>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</si>
  <si>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</si>
  <si>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</si>
  <si>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</si>
  <si>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</si>
  <si>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</si>
  <si>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</si>
  <si>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</si>
  <si>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</si>
  <si>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</si>
  <si>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</si>
  <si>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</si>
  <si>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</si>
  <si>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</si>
  <si>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</si>
  <si>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</si>
  <si>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</si>
  <si>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</si>
  <si>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</si>
  <si>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</si>
  <si>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</si>
  <si>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</si>
  <si>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</si>
  <si>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</si>
  <si>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</si>
  <si>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</si>
  <si>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</si>
  <si>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</si>
  <si>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</si>
  <si>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</si>
  <si>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</si>
  <si>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</si>
  <si>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</si>
  <si>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</si>
  <si>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</si>
  <si>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</si>
  <si>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</si>
  <si>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</si>
  <si>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</si>
  <si>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</si>
  <si>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</si>
  <si>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</si>
  <si>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</si>
  <si>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</si>
  <si>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</si>
  <si>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</si>
  <si>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</si>
  <si>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</si>
  <si>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</si>
  <si>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</si>
  <si>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</si>
  <si>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</si>
  <si>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</si>
  <si>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</si>
  <si>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</si>
  <si>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</si>
  <si>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</si>
  <si>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</si>
  <si>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</si>
  <si>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</si>
  <si>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</si>
  <si>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</si>
  <si>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</si>
  <si>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</si>
  <si>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</si>
  <si>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</si>
  <si>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</si>
  <si>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</si>
  <si>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</si>
  <si>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</si>
  <si>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</si>
  <si>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</si>
  <si>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</si>
  <si>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</si>
  <si>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</si>
  <si>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</si>
  <si>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</si>
  <si>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</si>
  <si>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</si>
  <si>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</si>
  <si>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</si>
  <si>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</si>
  <si>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</si>
  <si>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</si>
  <si>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</si>
  <si>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</si>
  <si>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</si>
  <si>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</si>
  <si>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</si>
  <si>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</si>
  <si>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</si>
  <si>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</si>
  <si>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</si>
  <si>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</si>
  <si>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</si>
  <si>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</si>
  <si>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</si>
  <si>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</si>
  <si>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</si>
  <si>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</si>
  <si>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</si>
  <si>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</si>
  <si>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</si>
  <si>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</si>
  <si>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</si>
  <si>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</si>
  <si>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</si>
  <si>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</si>
  <si>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</si>
  <si>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</si>
  <si>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</si>
  <si>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</si>
  <si>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</si>
  <si>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</si>
  <si>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</si>
  <si>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</si>
  <si>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</si>
  <si>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</si>
  <si>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</si>
  <si>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</si>
  <si>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</si>
  <si>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</si>
  <si>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</si>
  <si>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</si>
  <si>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</si>
  <si>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</si>
  <si>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</si>
  <si>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</si>
  <si>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</si>
  <si>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</si>
  <si>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</si>
  <si>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</si>
  <si>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</si>
  <si>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</si>
  <si>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</si>
  <si>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</si>
  <si>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</si>
  <si>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</si>
  <si>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</si>
  <si>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</si>
  <si>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</si>
  <si>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</si>
  <si>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</si>
  <si>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</si>
  <si>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</si>
  <si>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</si>
  <si>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</si>
  <si>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</si>
  <si>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</si>
  <si>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</si>
  <si>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</si>
  <si>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</si>
  <si>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</si>
  <si>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</si>
  <si>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</si>
  <si>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</si>
  <si>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</si>
  <si>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</si>
  <si>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</si>
  <si>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</si>
  <si>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</si>
  <si>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</si>
  <si>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</si>
  <si>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</si>
  <si>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</si>
  <si>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</si>
  <si>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</si>
  <si>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</si>
  <si>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</si>
  <si>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</si>
  <si>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</si>
  <si>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</si>
  <si>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</si>
  <si>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</si>
  <si>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</si>
  <si>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</si>
  <si>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</si>
  <si>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</si>
  <si>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</si>
  <si>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</si>
  <si>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</si>
  <si>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</si>
  <si>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</si>
  <si>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</si>
  <si>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</si>
  <si>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</si>
  <si>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</si>
  <si>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</si>
  <si>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</si>
  <si>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</si>
  <si>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</si>
  <si>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</si>
  <si>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</si>
  <si>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</si>
  <si>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</si>
  <si>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</si>
  <si>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</si>
  <si>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</si>
  <si>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</si>
  <si>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</si>
  <si>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</si>
  <si>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</si>
  <si>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</si>
  <si>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</si>
  <si>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</si>
  <si>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</si>
  <si>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</si>
  <si>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</si>
  <si>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</si>
  <si>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</si>
  <si>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</si>
  <si>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</si>
  <si>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</si>
  <si>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</si>
  <si>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</si>
  <si>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</si>
  <si>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</si>
  <si>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</si>
  <si>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</si>
  <si>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</si>
  <si>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</si>
  <si>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</si>
  <si>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</si>
  <si>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</si>
  <si>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</si>
  <si>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</si>
  <si>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</si>
  <si>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</si>
  <si>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</si>
  <si>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</si>
  <si>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</si>
  <si>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</si>
  <si>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</si>
  <si>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</si>
  <si>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</si>
  <si>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</si>
  <si>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</si>
  <si>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</si>
  <si>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</si>
  <si>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</si>
  <si>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</si>
  <si>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</si>
  <si>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</si>
  <si>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</si>
  <si>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</si>
  <si>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</si>
  <si>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</si>
  <si>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</si>
  <si>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</si>
  <si>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</si>
  <si>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</si>
  <si>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</si>
  <si>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</si>
  <si>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</si>
  <si>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</si>
  <si>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</si>
  <si>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</si>
  <si>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</si>
  <si>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</si>
  <si>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</si>
  <si>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</si>
  <si>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</si>
  <si>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</si>
  <si>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</si>
  <si>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</si>
  <si>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</si>
  <si>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</si>
  <si>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</si>
  <si>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</si>
  <si>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</si>
  <si>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</si>
  <si>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</si>
  <si>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</si>
  <si>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</si>
  <si>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</si>
  <si>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</si>
  <si>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</si>
  <si>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</si>
  <si>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</si>
  <si>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</si>
  <si>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</si>
  <si>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</si>
  <si>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</si>
  <si>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</si>
  <si>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</si>
  <si>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</si>
  <si>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</si>
  <si>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</si>
  <si>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</si>
  <si>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</si>
  <si>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</si>
  <si>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</si>
  <si>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</si>
  <si>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</si>
  <si>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</si>
  <si>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</si>
  <si>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</si>
  <si>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</si>
  <si>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</si>
  <si>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</si>
  <si>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</si>
  <si>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</si>
  <si>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</si>
  <si>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</si>
  <si>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</si>
  <si>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</si>
  <si>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</si>
  <si>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</si>
  <si>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</si>
  <si>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</si>
  <si>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</si>
  <si>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</si>
  <si>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</si>
  <si>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</si>
  <si>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</si>
  <si>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</si>
  <si>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</si>
  <si>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</si>
  <si>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</si>
  <si>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</si>
  <si>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</si>
  <si>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</si>
  <si>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</si>
  <si>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</si>
  <si>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</si>
  <si>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</si>
  <si>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</si>
  <si>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</si>
  <si>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</si>
  <si>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</si>
  <si>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</si>
  <si>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</si>
  <si>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</si>
  <si>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</si>
  <si>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</si>
  <si>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</si>
  <si>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</si>
  <si>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</si>
  <si>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</si>
  <si>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</si>
  <si>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</si>
  <si>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</si>
  <si>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</si>
  <si>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</si>
  <si>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</si>
  <si>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</si>
  <si>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</si>
  <si>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</si>
  <si>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</si>
  <si>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</si>
  <si>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</si>
  <si>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</si>
  <si>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</si>
  <si>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</si>
  <si>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</si>
  <si>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</si>
  <si>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</si>
  <si>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</si>
  <si>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</si>
  <si>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</si>
  <si>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</si>
  <si>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</si>
  <si>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</si>
  <si>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</si>
  <si>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</si>
  <si>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</si>
  <si>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</si>
  <si>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</si>
  <si>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</si>
  <si>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</si>
  <si>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</si>
  <si>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</si>
  <si>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</si>
  <si>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</si>
  <si>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</si>
  <si>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</si>
  <si>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</si>
  <si>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</si>
  <si>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</si>
  <si>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</si>
  <si>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</si>
  <si>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</si>
  <si>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</si>
  <si>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</si>
  <si>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</si>
  <si>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</si>
  <si>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</si>
  <si>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</si>
  <si>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</si>
  <si>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</si>
  <si>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</si>
  <si>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</si>
  <si>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</si>
  <si>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</si>
  <si>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</si>
  <si>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</si>
  <si>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</si>
  <si>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</si>
  <si>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</si>
  <si>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</si>
  <si>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</si>
  <si>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</si>
  <si>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</si>
  <si>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</si>
  <si>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</si>
  <si>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</si>
  <si>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</si>
  <si>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</si>
  <si>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</si>
  <si>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</si>
  <si>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</si>
  <si>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</si>
  <si>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</si>
  <si>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</si>
  <si>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</si>
  <si>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</si>
  <si>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</si>
  <si>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</si>
  <si>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</si>
  <si>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</si>
  <si>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</si>
  <si>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</si>
  <si>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</si>
  <si>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</si>
  <si>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</si>
  <si>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</si>
  <si>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</si>
  <si>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</si>
  <si>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</si>
  <si>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</si>
  <si>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</si>
  <si>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</si>
  <si>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</si>
  <si>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</si>
  <si>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</si>
  <si>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</si>
  <si>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</si>
  <si>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</si>
  <si>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</si>
  <si>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</si>
  <si>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</si>
  <si>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</si>
  <si>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</si>
  <si>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</si>
  <si>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</si>
  <si>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</si>
  <si>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</si>
  <si>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</si>
  <si>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</si>
  <si>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</si>
  <si>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</si>
  <si>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</si>
  <si>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</si>
  <si>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</si>
  <si>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</si>
  <si>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</si>
  <si>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</si>
  <si>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</si>
  <si>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</si>
  <si>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</si>
  <si>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</si>
  <si>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</si>
  <si>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</si>
  <si>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</si>
  <si>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</si>
  <si>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</si>
  <si>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</si>
  <si>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</si>
  <si>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</si>
  <si>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</si>
  <si>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</si>
  <si>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</si>
  <si>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</si>
  <si>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</si>
  <si>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</si>
  <si>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</si>
  <si>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</si>
  <si>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</si>
  <si>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</si>
  <si>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</si>
  <si>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</si>
  <si>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</si>
  <si>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</si>
  <si>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</si>
  <si>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</si>
  <si>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</si>
  <si>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</si>
  <si>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</si>
  <si>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</si>
  <si>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</si>
  <si>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</si>
  <si>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</si>
  <si>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</si>
  <si>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</si>
  <si>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</si>
  <si>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</si>
  <si>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</si>
  <si>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</si>
  <si>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</si>
  <si>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</si>
  <si>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</si>
  <si>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</si>
  <si>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</si>
  <si>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</si>
  <si>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</si>
  <si>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</si>
  <si>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</si>
  <si>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</si>
  <si>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</si>
  <si>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</si>
  <si>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</si>
  <si>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</si>
  <si>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</si>
  <si>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</si>
  <si>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</si>
  <si>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</si>
  <si>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</si>
  <si>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</si>
  <si>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</si>
  <si>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</si>
  <si>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</si>
  <si>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</si>
  <si>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</si>
  <si>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</si>
  <si>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</si>
  <si>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</si>
  <si>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</si>
  <si>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</si>
  <si>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</si>
  <si>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</si>
  <si>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</si>
  <si>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</si>
  <si>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</si>
  <si>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</si>
  <si>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</si>
  <si>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</si>
  <si>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</si>
  <si>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</si>
  <si>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</si>
  <si>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</si>
  <si>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</si>
  <si>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</si>
  <si>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</si>
  <si>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</si>
  <si>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</si>
  <si>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</si>
  <si>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</si>
  <si>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</si>
  <si>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</si>
  <si>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</si>
  <si>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</si>
  <si>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</si>
  <si>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</si>
  <si>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</si>
  <si>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</si>
  <si>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</si>
  <si>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</si>
  <si>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</si>
  <si>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</si>
  <si>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</si>
  <si>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</si>
  <si>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</si>
  <si>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</si>
  <si>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</si>
  <si>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</si>
  <si>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</si>
  <si>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</si>
  <si>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</si>
  <si>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</si>
  <si>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</si>
  <si>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</si>
  <si>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</si>
  <si>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</si>
  <si>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</si>
  <si>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</si>
  <si>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</si>
  <si>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</si>
  <si>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</si>
  <si>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</si>
  <si>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</si>
  <si>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</si>
  <si>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</si>
  <si>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</si>
  <si>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</si>
  <si>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</si>
  <si>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</si>
  <si>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</si>
  <si>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</si>
  <si>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</si>
  <si>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</si>
  <si>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</si>
  <si>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</si>
  <si>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</si>
  <si>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</si>
  <si>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</si>
  <si>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</si>
  <si>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</si>
  <si>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</si>
  <si>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</si>
  <si>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</si>
  <si>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</si>
  <si>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</si>
  <si>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</si>
  <si>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</si>
  <si>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</si>
  <si>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</si>
  <si>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</si>
  <si>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</si>
  <si>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</si>
  <si>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</si>
  <si>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</si>
  <si>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</si>
  <si>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</si>
  <si>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</si>
  <si>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</si>
  <si>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</si>
  <si>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</si>
  <si>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</si>
  <si>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</si>
  <si>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</si>
  <si>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</si>
  <si>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</si>
  <si>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</si>
  <si>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</si>
  <si>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</si>
  <si>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</si>
  <si>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</si>
  <si>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</si>
  <si>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</si>
  <si>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</si>
  <si>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</si>
  <si>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</si>
  <si>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</si>
  <si>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</si>
  <si>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</si>
  <si>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</si>
  <si>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</si>
  <si>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</si>
  <si>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</si>
  <si>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</si>
  <si>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</si>
  <si>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</si>
  <si>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</si>
  <si>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</si>
  <si>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</si>
  <si>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</si>
  <si>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</si>
  <si>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</si>
  <si>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</si>
  <si>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</si>
  <si>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</si>
  <si>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</si>
  <si>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</si>
  <si>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</si>
  <si>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</si>
  <si>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</si>
  <si>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</si>
  <si>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</si>
  <si>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</si>
  <si>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</si>
  <si>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</si>
  <si>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</si>
  <si>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</si>
  <si>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</si>
  <si>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</si>
  <si>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</si>
  <si>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</si>
  <si>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</si>
  <si>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</si>
  <si>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</si>
  <si>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</si>
  <si>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</si>
  <si>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</si>
  <si>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</si>
  <si>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</si>
  <si>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</si>
  <si>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</si>
  <si>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</si>
  <si>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</si>
  <si>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</si>
  <si>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</si>
  <si>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</si>
  <si>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</si>
  <si>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</si>
  <si>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</si>
  <si>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</si>
  <si>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</si>
  <si>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</si>
  <si>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</si>
  <si>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</si>
  <si>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</si>
  <si>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</si>
  <si>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</si>
  <si>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</si>
  <si>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</si>
  <si>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</si>
  <si>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</si>
  <si>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</si>
  <si>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</si>
  <si>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</si>
  <si>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</si>
  <si>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</si>
  <si>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</si>
  <si>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</si>
  <si>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</si>
  <si>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</si>
  <si>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</si>
  <si>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</si>
  <si>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</si>
  <si>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</si>
  <si>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</si>
  <si>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</si>
  <si>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</si>
  <si>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</si>
  <si>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</si>
  <si>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</si>
  <si>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</si>
  <si>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</si>
  <si>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</si>
  <si>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</si>
  <si>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</si>
  <si>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</si>
  <si>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</si>
  <si>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</si>
  <si>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</si>
  <si>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</si>
  <si>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</si>
  <si>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</si>
  <si>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</si>
  <si>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</si>
  <si>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</si>
  <si>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</si>
  <si>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</si>
  <si>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</si>
  <si>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</si>
  <si>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</si>
  <si>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</si>
  <si>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</si>
  <si>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</si>
  <si>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</si>
  <si>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</si>
  <si>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</si>
  <si>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</si>
  <si>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</si>
  <si>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</si>
  <si>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</si>
  <si>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</si>
  <si>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</si>
  <si>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</si>
  <si>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</si>
  <si>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</si>
  <si>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</si>
  <si>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</si>
  <si>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</si>
  <si>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</si>
  <si>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</si>
  <si>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</si>
  <si>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</si>
  <si>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</si>
  <si>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</si>
  <si>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</si>
  <si>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</si>
  <si>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</si>
  <si>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</si>
  <si>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</si>
  <si>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</si>
  <si>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</si>
  <si>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</si>
  <si>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</si>
  <si>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</si>
  <si>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</si>
  <si>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</si>
  <si>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</si>
  <si>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</si>
  <si>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</si>
  <si>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</si>
  <si>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</si>
  <si>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</si>
  <si>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</si>
  <si>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</si>
  <si>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</si>
  <si>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</si>
  <si>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</si>
  <si>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</si>
  <si>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</si>
  <si>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</si>
  <si>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</si>
  <si>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</si>
  <si>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</si>
  <si>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</si>
  <si>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</si>
  <si>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</si>
  <si>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</si>
  <si>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</si>
  <si>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</si>
  <si>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</si>
  <si>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</si>
  <si>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</si>
  <si>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</si>
  <si>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</si>
  <si>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</si>
  <si>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</si>
  <si>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</si>
  <si>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</si>
  <si>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</si>
  <si>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</si>
  <si>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</si>
  <si>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</si>
  <si>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</si>
  <si>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</si>
  <si>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</si>
  <si>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</si>
  <si>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</si>
  <si>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</si>
  <si>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</si>
  <si>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</si>
  <si>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</si>
  <si>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</si>
  <si>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</si>
  <si>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</si>
  <si>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</si>
  <si>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</si>
  <si>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</si>
  <si>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</si>
  <si>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</si>
  <si>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</si>
  <si>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</si>
  <si>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</si>
  <si>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</si>
  <si>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</si>
  <si>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</si>
  <si>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</si>
  <si>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</si>
  <si>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</si>
  <si>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</si>
  <si>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</si>
  <si>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</si>
  <si>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</si>
  <si>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</si>
  <si>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</si>
  <si>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</si>
  <si>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</si>
  <si>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</si>
  <si>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</si>
  <si>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</si>
  <si>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</si>
  <si>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</si>
  <si>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</si>
  <si>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</si>
  <si>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</si>
  <si>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</si>
  <si>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</si>
  <si>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</si>
  <si>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</si>
  <si>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</si>
  <si>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</si>
  <si>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</si>
  <si>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</si>
  <si>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</si>
  <si>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</si>
  <si>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</si>
  <si>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</si>
  <si>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</si>
  <si>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</si>
  <si>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</si>
  <si>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</si>
  <si>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</si>
  <si>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</si>
  <si>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</si>
  <si>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</si>
  <si>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</si>
  <si>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</si>
  <si>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</si>
  <si>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</si>
  <si>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</si>
  <si>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</si>
  <si>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</si>
  <si>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</si>
  <si>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</si>
  <si>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</si>
  <si>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</si>
  <si>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</si>
  <si>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</si>
  <si>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</si>
  <si>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</si>
  <si>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</si>
  <si>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</si>
  <si>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</si>
  <si>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</si>
  <si>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</si>
  <si>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</si>
  <si>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</si>
  <si>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</si>
  <si>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</si>
  <si>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</si>
  <si>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</si>
  <si>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</si>
  <si>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</si>
  <si>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</si>
  <si>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</si>
  <si>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</si>
  <si>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</si>
  <si>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</si>
  <si>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</si>
  <si>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</si>
  <si>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</si>
  <si>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</si>
  <si>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</si>
  <si>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</si>
  <si>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</si>
  <si>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</si>
  <si>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</si>
  <si>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</si>
  <si>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</si>
  <si>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</si>
  <si>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</si>
  <si>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</si>
  <si>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</si>
  <si>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</si>
  <si>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</si>
  <si>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</si>
  <si>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</si>
  <si>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</si>
  <si>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</si>
  <si>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</si>
  <si>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</si>
  <si>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</si>
  <si>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</si>
  <si>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</si>
  <si>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</si>
  <si>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</si>
  <si>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</si>
  <si>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</si>
  <si>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</si>
  <si>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</si>
  <si>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</si>
  <si>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</si>
  <si>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</si>
  <si>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</si>
  <si>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</si>
  <si>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</si>
  <si>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</si>
  <si>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</si>
  <si>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</si>
  <si>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</si>
  <si>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</si>
  <si>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</si>
  <si>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</si>
  <si>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</si>
  <si>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</si>
  <si>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</si>
  <si>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</si>
  <si>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</si>
  <si>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</si>
  <si>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</si>
  <si>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</si>
  <si>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</si>
  <si>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</si>
  <si>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</si>
  <si>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</si>
  <si>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</si>
  <si>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</si>
  <si>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</si>
  <si>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</si>
  <si>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</si>
  <si>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</si>
  <si>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</si>
  <si>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</si>
  <si>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</si>
  <si>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</si>
  <si>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</si>
  <si>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</si>
  <si>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</si>
  <si>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</si>
  <si>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</si>
  <si>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</si>
  <si>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</si>
  <si>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</si>
  <si>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</si>
  <si>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</si>
  <si>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</si>
  <si>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</si>
  <si>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</si>
  <si>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</si>
  <si>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</si>
  <si>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</si>
  <si>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</si>
  <si>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</si>
  <si>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</si>
  <si>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</si>
  <si>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</si>
  <si>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</si>
  <si>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</si>
  <si>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</si>
  <si>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</si>
  <si>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</si>
  <si>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</si>
  <si>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</si>
  <si>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</si>
  <si>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</si>
  <si>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</si>
  <si>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</si>
  <si>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</si>
  <si>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</si>
  <si>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</si>
  <si>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</si>
  <si>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</si>
  <si>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</si>
  <si>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</si>
  <si>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</si>
  <si>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</si>
  <si>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</si>
  <si>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</si>
  <si>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</si>
  <si>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</si>
  <si>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</si>
  <si>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</si>
  <si>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</si>
  <si>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</si>
  <si>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</si>
  <si>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</si>
  <si>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</si>
  <si>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</si>
  <si>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</si>
  <si>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</si>
  <si>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</si>
  <si>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</si>
  <si>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</si>
  <si>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</si>
  <si>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</si>
  <si>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</si>
  <si>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</si>
  <si>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</si>
  <si>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</si>
  <si>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</si>
  <si>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</si>
  <si>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</si>
  <si>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</si>
  <si>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</si>
  <si>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</si>
  <si>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</si>
  <si>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</si>
  <si>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</si>
  <si>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</si>
  <si>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</si>
  <si>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</si>
  <si>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</si>
  <si>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</si>
  <si>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</si>
  <si>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</si>
  <si>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</si>
  <si>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</si>
  <si>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</si>
  <si>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</si>
  <si>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</si>
  <si>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</si>
  <si>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</si>
  <si>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</si>
  <si>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</si>
  <si>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</si>
  <si>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</si>
  <si>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</si>
  <si>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</si>
  <si>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</si>
  <si>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</si>
  <si>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</si>
  <si>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</si>
  <si>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</si>
  <si>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</si>
  <si>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</si>
  <si>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</si>
  <si>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</si>
  <si>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</si>
  <si>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</si>
  <si>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</si>
  <si>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</si>
  <si>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</si>
  <si>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</si>
  <si>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</si>
  <si>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</si>
  <si>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</si>
  <si>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</si>
  <si>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</si>
  <si>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</si>
  <si>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</si>
  <si>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</si>
  <si>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</si>
  <si>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</si>
  <si>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</si>
  <si>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</si>
  <si>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</si>
  <si>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</si>
  <si>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</si>
  <si>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</si>
  <si>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</si>
  <si>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</si>
  <si>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</si>
  <si>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</si>
  <si>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</si>
  <si>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</si>
  <si>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</si>
  <si>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</si>
  <si>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</si>
  <si>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</si>
  <si>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</si>
  <si>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</si>
  <si>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</si>
  <si>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</si>
  <si>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</si>
  <si>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</si>
  <si>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</si>
  <si>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</si>
  <si>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</si>
  <si>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</si>
  <si>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</si>
  <si>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</si>
  <si>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</si>
  <si>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</si>
  <si>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</si>
  <si>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</si>
  <si>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</si>
  <si>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</si>
  <si>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</si>
  <si>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</si>
  <si>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</si>
  <si>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</si>
  <si>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</si>
  <si>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</si>
  <si>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</si>
  <si>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</si>
  <si>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</si>
  <si>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</si>
  <si>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</si>
  <si>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</si>
  <si>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</si>
  <si>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</si>
  <si>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</si>
  <si>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</si>
  <si>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</si>
  <si>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</si>
  <si>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</si>
  <si>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</si>
  <si>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</si>
  <si>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</si>
  <si>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</si>
  <si>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</si>
  <si>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</si>
  <si>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</si>
  <si>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</si>
  <si>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</si>
  <si>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</si>
  <si>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</si>
  <si>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</si>
  <si>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</si>
  <si>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</si>
  <si>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</si>
  <si>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</si>
  <si>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</si>
  <si>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</si>
  <si>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</si>
  <si>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</si>
  <si>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</si>
  <si>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</si>
  <si>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</si>
  <si>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</si>
  <si>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</si>
  <si>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</si>
  <si>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</si>
  <si>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</si>
  <si>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</si>
  <si>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</si>
  <si>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</si>
  <si>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</si>
  <si>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</si>
  <si>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</si>
  <si>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</si>
  <si>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</si>
  <si>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</si>
  <si>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</si>
  <si>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</si>
  <si>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</si>
  <si>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</si>
  <si>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</si>
  <si>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</si>
  <si>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</si>
  <si>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</si>
  <si>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</si>
  <si>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</si>
  <si>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</si>
  <si>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</si>
  <si>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</si>
  <si>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</si>
  <si>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</si>
  <si>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</si>
  <si>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</si>
  <si>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</si>
  <si>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</si>
  <si>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</si>
  <si>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</si>
  <si>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</si>
  <si>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</si>
  <si>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</si>
  <si>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</si>
  <si>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</si>
  <si>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</si>
  <si>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</si>
  <si>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</si>
  <si>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</si>
  <si>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</si>
  <si>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</si>
  <si>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</si>
  <si>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</si>
  <si>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</si>
  <si>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</si>
  <si>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</si>
  <si>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</si>
  <si>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</si>
  <si>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</si>
  <si>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</si>
  <si>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</si>
  <si>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</si>
  <si>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</si>
  <si>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</si>
  <si>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</si>
  <si>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</si>
  <si>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</si>
  <si>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</si>
  <si>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</si>
  <si>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</si>
  <si>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</si>
  <si>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</si>
  <si>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</si>
  <si>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</si>
  <si>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</si>
  <si>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</si>
  <si>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</si>
  <si>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</si>
  <si>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</si>
  <si>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</si>
  <si>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</si>
  <si>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</si>
  <si>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</si>
  <si>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</si>
  <si>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</si>
  <si>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</si>
  <si>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</si>
  <si>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</si>
  <si>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</si>
  <si>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</si>
  <si>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</si>
  <si>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</si>
  <si>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</si>
  <si>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</si>
  <si>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</si>
  <si>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</si>
  <si>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</si>
  <si>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</si>
  <si>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</si>
  <si>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</si>
  <si>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</si>
  <si>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</si>
  <si>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</si>
  <si>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</si>
  <si>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</si>
  <si>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</si>
  <si>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</si>
  <si>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</si>
  <si>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</si>
  <si>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</si>
  <si>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</si>
  <si>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</si>
  <si>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</si>
  <si>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</si>
  <si>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</si>
  <si>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</si>
  <si>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</si>
  <si>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</si>
  <si>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</si>
  <si>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</si>
  <si>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</si>
  <si>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</si>
  <si>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</si>
  <si>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</si>
  <si>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</si>
  <si>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</si>
  <si>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</si>
  <si>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</si>
  <si>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</si>
  <si>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</si>
  <si>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</si>
  <si>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</si>
  <si>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</si>
  <si>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</si>
  <si>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</si>
  <si>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</si>
  <si>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</si>
  <si>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</si>
  <si>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</si>
  <si>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</si>
  <si>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</si>
  <si>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</si>
  <si>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</si>
  <si>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</si>
  <si>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</si>
  <si>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</si>
  <si>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</si>
  <si>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</si>
  <si>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</si>
  <si>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</si>
  <si>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</si>
  <si>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</si>
  <si>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</si>
  <si>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</si>
  <si>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</si>
  <si>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</si>
  <si>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</si>
  <si>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</si>
  <si>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</si>
  <si>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</si>
  <si>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</si>
  <si>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</si>
  <si>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</si>
  <si>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</si>
  <si>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</si>
  <si>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</si>
  <si>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</si>
  <si>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</si>
  <si>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</si>
  <si>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</si>
  <si>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</si>
  <si>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</si>
  <si>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</si>
  <si>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</si>
  <si>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</si>
  <si>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</si>
  <si>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</si>
  <si>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</si>
  <si>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</si>
  <si>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</si>
  <si>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</si>
  <si>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</si>
  <si>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</si>
  <si>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</si>
  <si>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</si>
  <si>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</si>
  <si>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</si>
  <si>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</si>
  <si>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</si>
  <si>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</si>
  <si>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</si>
  <si>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</si>
  <si>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</si>
  <si>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</si>
  <si>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</si>
  <si>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</si>
  <si>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</si>
  <si>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</si>
  <si>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</si>
  <si>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</si>
  <si>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</si>
  <si>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</si>
  <si>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</si>
  <si>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</si>
  <si>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</si>
  <si>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</si>
  <si>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</si>
  <si>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</si>
  <si>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</si>
  <si>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</si>
  <si>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</si>
  <si>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</si>
  <si>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</si>
  <si>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</si>
  <si>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</si>
  <si>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</si>
  <si>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</si>
  <si>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</si>
  <si>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</si>
  <si>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</si>
  <si>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</si>
  <si>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</si>
  <si>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</si>
  <si>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</si>
  <si>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</si>
  <si>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</si>
  <si>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</si>
  <si>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</si>
  <si>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</si>
  <si>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</si>
  <si>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</si>
  <si>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</si>
  <si>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</si>
  <si>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</si>
  <si>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</si>
  <si>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</si>
  <si>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</si>
  <si>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</si>
  <si>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</si>
  <si>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</si>
  <si>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</si>
  <si>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</si>
  <si>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</si>
  <si>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</si>
  <si>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</si>
  <si>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</si>
  <si>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</si>
  <si>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</si>
  <si>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</si>
  <si>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</si>
  <si>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</si>
  <si>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</si>
  <si>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</si>
  <si>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</si>
  <si>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</si>
  <si>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</si>
  <si>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</si>
  <si>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</si>
  <si>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</si>
  <si>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</si>
  <si>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</si>
  <si>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</si>
  <si>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</si>
  <si>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</si>
  <si>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</si>
  <si>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</si>
  <si>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</si>
  <si>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</si>
  <si>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</si>
  <si>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</si>
  <si>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</si>
  <si>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</si>
  <si>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</si>
  <si>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</si>
  <si>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</si>
  <si>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</si>
  <si>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</si>
  <si>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</si>
  <si>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</si>
  <si>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</si>
  <si>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</si>
  <si>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</si>
  <si>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</si>
  <si>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</si>
  <si>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</si>
  <si>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</si>
  <si>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</si>
  <si>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</si>
  <si>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</si>
  <si>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</si>
  <si>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</si>
  <si>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</si>
  <si>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</si>
  <si>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</si>
  <si>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</si>
  <si>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</si>
  <si>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</si>
  <si>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</si>
  <si>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</si>
  <si>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</si>
  <si>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</si>
  <si>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</si>
  <si>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</si>
  <si>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</si>
  <si>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</si>
  <si>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</si>
  <si>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</si>
  <si>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</si>
  <si>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</si>
  <si>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</si>
  <si>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</si>
  <si>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</si>
  <si>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</si>
  <si>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</si>
  <si>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</si>
  <si>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</si>
  <si>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</si>
  <si>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</si>
  <si>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</si>
  <si>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</si>
  <si>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</si>
  <si>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</si>
  <si>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</si>
  <si>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</si>
  <si>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</si>
  <si>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</si>
  <si>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</si>
  <si>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</si>
  <si>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</si>
  <si>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</si>
  <si>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</si>
  <si>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</si>
  <si>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</si>
  <si>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</si>
  <si>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</si>
  <si>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</si>
  <si>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</si>
  <si>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</si>
  <si>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</si>
  <si>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</si>
  <si>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</si>
  <si>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</si>
  <si>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</si>
  <si>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</si>
  <si>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</si>
  <si>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</si>
  <si>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</si>
  <si>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</si>
  <si>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</si>
  <si>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</si>
  <si>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</si>
  <si>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</si>
  <si>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</si>
  <si>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</si>
  <si>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</si>
  <si>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</si>
  <si>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</si>
  <si>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</si>
  <si>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</si>
  <si>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</si>
  <si>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</si>
  <si>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</si>
  <si>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</si>
  <si>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</si>
  <si>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</si>
  <si>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</si>
  <si>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</si>
  <si>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</si>
  <si>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</si>
  <si>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</si>
  <si>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</si>
  <si>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</si>
  <si>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</si>
  <si>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</si>
  <si>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</si>
  <si>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</si>
  <si>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</si>
  <si>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</si>
  <si>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</si>
  <si>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</si>
  <si>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</si>
  <si>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</si>
  <si>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</si>
  <si>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</si>
  <si>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</si>
  <si>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</si>
  <si>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</si>
  <si>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</si>
  <si>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</si>
  <si>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</si>
  <si>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</si>
  <si>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</si>
  <si>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</si>
  <si>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</si>
  <si>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</si>
  <si>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</si>
  <si>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</si>
  <si>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</si>
  <si>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</si>
  <si>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</si>
  <si>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</si>
  <si>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</si>
  <si>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</si>
  <si>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</si>
  <si>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</si>
  <si>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</si>
  <si>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</si>
  <si>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</si>
  <si>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</si>
  <si>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</si>
  <si>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</si>
  <si>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</si>
  <si>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</si>
  <si>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</si>
  <si>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</si>
  <si>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</si>
  <si>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</si>
  <si>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</si>
  <si>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</si>
  <si>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</si>
  <si>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</si>
  <si>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</si>
  <si>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</si>
  <si>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</si>
  <si>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</si>
  <si>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</si>
  <si>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</si>
  <si>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</si>
  <si>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</si>
  <si>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</si>
  <si>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</si>
  <si>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</si>
  <si>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</si>
  <si>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</si>
  <si>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</si>
  <si>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</si>
  <si>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</si>
  <si>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</si>
  <si>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</si>
  <si>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</si>
  <si>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</si>
  <si>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</si>
  <si>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</si>
  <si>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</si>
  <si>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</si>
  <si>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</si>
  <si>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</si>
  <si>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</si>
  <si>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</si>
  <si>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</si>
  <si>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</si>
  <si>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</si>
  <si>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</si>
  <si>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</si>
  <si>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</si>
  <si>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</si>
  <si>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</si>
  <si>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</si>
  <si>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</si>
  <si>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</si>
  <si>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</si>
  <si>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</si>
  <si>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</si>
  <si>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</si>
  <si>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</si>
  <si>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</si>
  <si>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</si>
  <si>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</si>
  <si>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</si>
  <si>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</si>
  <si>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</si>
  <si>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</si>
  <si>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</si>
  <si>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</si>
  <si>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</si>
  <si>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</si>
  <si>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</si>
  <si>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</si>
  <si>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</si>
  <si>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</si>
  <si>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</si>
  <si>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</si>
  <si>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</si>
  <si>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</si>
  <si>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</si>
  <si>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</si>
  <si>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</si>
  <si>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</si>
  <si>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</si>
  <si>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</si>
  <si>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</si>
  <si>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</si>
  <si>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</si>
  <si>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</si>
  <si>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</si>
  <si>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</si>
  <si>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</si>
  <si>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</si>
  <si>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</si>
  <si>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</si>
  <si>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</si>
  <si>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</si>
  <si>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</si>
  <si>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</si>
  <si>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</si>
  <si>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</si>
  <si>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</si>
  <si>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</si>
  <si>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</si>
  <si>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</si>
  <si>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</si>
  <si>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</si>
  <si>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</si>
  <si>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</si>
  <si>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</si>
  <si>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</si>
  <si>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</si>
  <si>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</si>
  <si>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</si>
  <si>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</si>
  <si>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</si>
  <si>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</si>
  <si>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</si>
  <si>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</si>
  <si>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</si>
  <si>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</si>
  <si>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</si>
  <si>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</si>
  <si>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</si>
  <si>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</si>
  <si>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</si>
  <si>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</si>
  <si>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</si>
  <si>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</si>
  <si>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</si>
  <si>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</si>
  <si>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</si>
  <si>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</si>
  <si>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</si>
  <si>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</si>
  <si>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</si>
  <si>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</si>
  <si>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</si>
  <si>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</si>
  <si>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</si>
  <si>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</si>
  <si>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</si>
  <si>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</si>
  <si>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</si>
  <si>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</si>
  <si>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</si>
  <si>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</si>
  <si>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</si>
  <si>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</si>
  <si>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</si>
  <si>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</si>
  <si>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</si>
  <si>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</si>
  <si>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</si>
  <si>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</si>
  <si>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</si>
  <si>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</si>
  <si>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</si>
  <si>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</si>
  <si>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</si>
  <si>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</si>
  <si>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</si>
  <si>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</si>
  <si>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</si>
  <si>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</si>
  <si>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</si>
  <si>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</si>
  <si>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</si>
  <si>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</si>
  <si>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</si>
  <si>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</si>
  <si>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</si>
  <si>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</si>
  <si>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</si>
  <si>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</si>
  <si>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</si>
  <si>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</si>
  <si>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</si>
  <si>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</si>
  <si>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</si>
  <si>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</si>
  <si>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</si>
  <si>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</si>
  <si>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</si>
  <si>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</si>
  <si>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</si>
  <si>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</si>
  <si>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</si>
  <si>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</si>
  <si>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</si>
  <si>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</si>
  <si>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</si>
  <si>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</si>
  <si>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</si>
  <si>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</si>
  <si>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</si>
  <si>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</si>
  <si>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</si>
  <si>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</si>
  <si>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</si>
  <si>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</si>
  <si>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</si>
  <si>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</si>
  <si>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</si>
  <si>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</si>
  <si>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</si>
  <si>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</si>
  <si>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</si>
  <si>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</si>
  <si>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</si>
  <si>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</si>
  <si>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</si>
  <si>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</si>
  <si>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</si>
  <si>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</si>
  <si>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</si>
  <si>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</si>
  <si>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</si>
  <si>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</si>
  <si>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</si>
  <si>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</si>
  <si>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</si>
  <si>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</si>
  <si>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</si>
  <si>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</si>
  <si>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</si>
  <si>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</si>
  <si>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</si>
  <si>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</si>
  <si>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</si>
  <si>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</si>
  <si>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</si>
  <si>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</si>
  <si>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</si>
  <si>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</si>
  <si>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</si>
  <si>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</si>
  <si>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</si>
  <si>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</si>
  <si>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</si>
  <si>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</si>
  <si>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</si>
  <si>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</si>
  <si>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</si>
  <si>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</si>
  <si>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</si>
  <si>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</si>
  <si>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</si>
  <si>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</si>
  <si>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</si>
  <si>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</si>
  <si>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</si>
  <si>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</si>
  <si>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</si>
  <si>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</si>
  <si>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</si>
  <si>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</si>
  <si>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</si>
  <si>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</si>
  <si>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</si>
  <si>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</si>
  <si>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</si>
  <si>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</si>
  <si>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</si>
  <si>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</si>
  <si>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</si>
  <si>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</si>
  <si>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</si>
  <si>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</si>
  <si>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</si>
  <si>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</si>
  <si>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</si>
  <si>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</si>
  <si>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</si>
  <si>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</si>
  <si>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</si>
  <si>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</si>
  <si>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</si>
  <si>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</si>
  <si>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</si>
  <si>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</si>
  <si>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</si>
  <si>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</si>
  <si>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</si>
  <si>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</si>
  <si>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</si>
  <si>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</si>
  <si>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</si>
  <si>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</si>
  <si>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</si>
  <si>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</si>
  <si>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</si>
  <si>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</si>
  <si>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</si>
  <si>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</si>
  <si>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</si>
  <si>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</si>
  <si>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</si>
  <si>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</si>
  <si>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</si>
  <si>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</si>
  <si>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</si>
  <si>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</si>
  <si>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</si>
  <si>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</si>
  <si>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</si>
  <si>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</si>
  <si>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</si>
  <si>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</si>
  <si>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</si>
  <si>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</si>
  <si>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</si>
  <si>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</si>
  <si>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</si>
  <si>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</si>
  <si>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</si>
  <si>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</si>
  <si>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</si>
  <si>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</si>
  <si>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</si>
  <si>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</si>
  <si>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</si>
  <si>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</si>
  <si>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</si>
  <si>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</si>
  <si>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</si>
  <si>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</si>
  <si>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</si>
  <si>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</si>
  <si>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</si>
  <si>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</si>
  <si>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</si>
  <si>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</si>
  <si>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</si>
  <si>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</si>
  <si>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</si>
  <si>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</si>
  <si>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</si>
  <si>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</si>
  <si>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</si>
  <si>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</si>
  <si>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</si>
  <si>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</si>
  <si>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</si>
  <si>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</si>
  <si>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</si>
  <si>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</si>
  <si>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</si>
  <si>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</si>
  <si>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</si>
  <si>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</si>
  <si>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</si>
  <si>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</si>
  <si>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</si>
  <si>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</si>
  <si>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</si>
  <si>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</si>
  <si>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</si>
  <si>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</si>
  <si>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</si>
  <si>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</si>
  <si>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</si>
  <si>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</si>
  <si>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</si>
  <si>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</si>
  <si>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</si>
  <si>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</si>
  <si>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</si>
  <si>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</si>
  <si>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</si>
  <si>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</si>
  <si>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</si>
  <si>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</si>
  <si>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</si>
  <si>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</si>
  <si>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</si>
  <si>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</si>
  <si>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</si>
  <si>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</si>
  <si>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</si>
  <si>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</si>
  <si>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</si>
  <si>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</si>
  <si>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</si>
  <si>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</si>
  <si>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</si>
  <si>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</si>
  <si>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</si>
  <si>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</si>
  <si>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</si>
  <si>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</si>
  <si>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</si>
  <si>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</si>
  <si>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</si>
  <si>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</si>
  <si>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</si>
  <si>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</si>
  <si>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</si>
  <si>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</si>
  <si>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</si>
  <si>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</si>
  <si>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</si>
  <si>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</si>
  <si>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</si>
  <si>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</si>
  <si>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</si>
  <si>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</si>
  <si>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</si>
  <si>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</si>
  <si>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</si>
  <si>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</si>
  <si>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</si>
  <si>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</si>
  <si>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</si>
  <si>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</si>
  <si>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</si>
  <si>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</si>
  <si>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</si>
  <si>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</si>
  <si>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</si>
  <si>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</si>
  <si>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</si>
  <si>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</si>
  <si>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</si>
  <si>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</si>
  <si>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</si>
  <si>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</si>
  <si>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</si>
  <si>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</si>
  <si>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</si>
  <si>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</si>
  <si>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</si>
  <si>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</si>
  <si>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</si>
  <si>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</si>
  <si>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</si>
  <si>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</si>
  <si>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</si>
  <si>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</si>
  <si>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</si>
  <si>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</si>
  <si>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</si>
  <si>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</si>
  <si>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</si>
  <si>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</si>
  <si>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</si>
  <si>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</si>
  <si>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</si>
  <si>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</si>
  <si>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</si>
  <si>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</si>
  <si>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</si>
  <si>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</si>
  <si>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</si>
  <si>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</si>
  <si>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</si>
  <si>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</si>
  <si>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</si>
  <si>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</si>
  <si>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</si>
  <si>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</si>
  <si>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</si>
  <si>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</si>
  <si>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</si>
  <si>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</si>
  <si>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</si>
  <si>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</si>
  <si>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</si>
  <si>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</si>
  <si>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</si>
  <si>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</si>
  <si>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</si>
  <si>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</si>
  <si>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</si>
  <si>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</si>
  <si>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</si>
  <si>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</si>
  <si>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</si>
  <si>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</si>
  <si>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</si>
  <si>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</si>
  <si>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</si>
  <si>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</si>
  <si>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</si>
  <si>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</si>
  <si>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</si>
  <si>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</si>
  <si>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</si>
  <si>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</si>
  <si>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</si>
  <si>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</si>
  <si>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</si>
  <si>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</si>
  <si>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</si>
  <si>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</si>
  <si>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</si>
  <si>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</si>
  <si>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</si>
  <si>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</si>
  <si>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</si>
  <si>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</si>
  <si>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</si>
  <si>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</si>
  <si>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</si>
  <si>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</si>
  <si>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</si>
  <si>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</si>
  <si>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</si>
  <si>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</si>
  <si>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</si>
  <si>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</si>
  <si>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</si>
  <si>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</si>
  <si>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</si>
  <si>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</si>
  <si>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</si>
  <si>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</si>
  <si>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</si>
  <si>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</si>
  <si>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</si>
  <si>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</si>
  <si>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</si>
  <si>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</si>
  <si>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</si>
  <si>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</si>
  <si>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</si>
  <si>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</si>
  <si>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</si>
  <si>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</si>
  <si>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</si>
  <si>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</si>
  <si>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</si>
  <si>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</si>
  <si>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</si>
  <si>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</si>
  <si>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</si>
  <si>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</si>
  <si>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</si>
  <si>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</si>
  <si>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</si>
  <si>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</si>
  <si>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</si>
  <si>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</si>
  <si>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</si>
  <si>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</si>
  <si>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</si>
  <si>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</si>
  <si>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</si>
  <si>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</si>
  <si>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</si>
  <si>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</si>
  <si>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</si>
  <si>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</si>
  <si>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</si>
  <si>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</si>
  <si>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</si>
  <si>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</si>
  <si>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</si>
  <si>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</si>
  <si>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</si>
  <si>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</si>
  <si>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</si>
  <si>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</si>
  <si>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</si>
  <si>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</si>
  <si>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</si>
  <si>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</si>
  <si>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</si>
  <si>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</si>
  <si>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</si>
  <si>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</si>
  <si>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</si>
  <si>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</si>
  <si>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</si>
  <si>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</si>
  <si>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</si>
  <si>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</si>
  <si>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</si>
  <si>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</si>
  <si>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</si>
  <si>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</si>
  <si>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</si>
  <si>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</si>
  <si>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</si>
  <si>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</si>
  <si>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</si>
  <si>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</si>
  <si>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</si>
  <si>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</si>
  <si>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</si>
  <si>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</si>
  <si>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</si>
  <si>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</si>
  <si>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</si>
  <si>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</si>
  <si>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</si>
  <si>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</si>
  <si>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</si>
  <si>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</si>
  <si>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</si>
  <si>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</si>
  <si>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</si>
  <si>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</si>
  <si>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</si>
  <si>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</si>
  <si>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</si>
  <si>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</si>
  <si>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</si>
  <si>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</si>
  <si>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</si>
  <si>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</si>
  <si>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</si>
  <si>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</si>
  <si>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</si>
  <si>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</si>
  <si>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</si>
  <si>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</si>
  <si>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</si>
  <si>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</si>
  <si>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</si>
  <si>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</si>
  <si>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</si>
  <si>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</si>
  <si>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</si>
  <si>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</si>
  <si>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</si>
  <si>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</si>
  <si>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</si>
  <si>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</si>
  <si>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</si>
  <si>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</si>
  <si>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</si>
  <si>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</si>
  <si>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</si>
  <si>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</si>
  <si>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</si>
  <si>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</si>
  <si>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</si>
  <si>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</si>
  <si>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</si>
  <si>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</si>
  <si>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</si>
  <si>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</si>
  <si>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</si>
  <si>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</si>
  <si>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</si>
  <si>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</si>
  <si>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</si>
  <si>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</si>
  <si>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</si>
  <si>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</si>
  <si>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</si>
  <si>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</si>
  <si>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</si>
  <si>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</si>
  <si>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</si>
  <si>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</si>
  <si>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</si>
  <si>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</si>
  <si>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</si>
  <si>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</si>
  <si>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</si>
  <si>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</si>
  <si>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</si>
  <si>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</si>
  <si>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</si>
  <si>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</si>
  <si>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</si>
  <si>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</si>
  <si>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</si>
  <si>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</si>
  <si>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</si>
  <si>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</si>
  <si>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</si>
  <si>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</si>
  <si>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</si>
  <si>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</si>
  <si>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</si>
  <si>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</si>
  <si>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</si>
  <si>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</si>
  <si>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</si>
  <si>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</si>
  <si>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</si>
  <si>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</si>
  <si>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</si>
  <si>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</si>
  <si>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</si>
  <si>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</si>
  <si>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</si>
  <si>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</si>
  <si>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</si>
  <si>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</si>
  <si>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</si>
  <si>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</si>
  <si>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</si>
  <si>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</si>
  <si>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</si>
  <si>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</si>
  <si>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</si>
  <si>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</si>
  <si>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</si>
  <si>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</si>
  <si>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</si>
  <si>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</si>
  <si>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</si>
  <si>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</si>
  <si>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</si>
  <si>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</si>
  <si>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</si>
  <si>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</si>
  <si>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</si>
  <si>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</si>
  <si>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</si>
  <si>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</si>
  <si>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</si>
  <si>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</si>
  <si>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</si>
  <si>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</si>
  <si>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</si>
  <si>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</si>
  <si>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</si>
  <si>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</si>
  <si>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</si>
  <si>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</si>
  <si>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</si>
  <si>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</si>
  <si>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</si>
  <si>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</si>
  <si>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</si>
  <si>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</si>
  <si>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</si>
  <si>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</si>
  <si>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</si>
  <si>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</si>
  <si>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</si>
  <si>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</si>
  <si>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</si>
  <si>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</si>
  <si>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</si>
  <si>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</si>
  <si>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</si>
  <si>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</si>
  <si>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</si>
  <si>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</si>
  <si>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</si>
  <si>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</si>
  <si>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</si>
  <si>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</si>
  <si>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</si>
  <si>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</si>
  <si>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</si>
  <si>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</si>
  <si>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</si>
  <si>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</si>
  <si>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</si>
  <si>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</si>
  <si>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</si>
  <si>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</si>
  <si>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</si>
  <si>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</si>
  <si>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</si>
  <si>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</si>
  <si>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</si>
  <si>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</si>
  <si>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</si>
  <si>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</si>
  <si>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</si>
  <si>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</si>
  <si>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</si>
  <si>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</si>
  <si>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</si>
  <si>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</si>
  <si>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</si>
  <si>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</si>
  <si>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</si>
  <si>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</si>
  <si>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</si>
  <si>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</si>
  <si>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</si>
  <si>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</si>
  <si>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</si>
  <si>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</si>
  <si>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</si>
  <si>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</si>
  <si>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</si>
  <si>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</si>
  <si>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</si>
  <si>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</si>
  <si>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</si>
  <si>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</si>
  <si>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</si>
  <si>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</si>
  <si>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</si>
  <si>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</si>
  <si>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</si>
  <si>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</si>
  <si>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</si>
  <si>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</si>
  <si>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</si>
  <si>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</si>
  <si>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</si>
  <si>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</si>
  <si>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</si>
  <si>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</si>
  <si>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</si>
  <si>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</si>
  <si>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</si>
  <si>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</si>
  <si>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</si>
  <si>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</si>
  <si>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</si>
  <si>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</si>
  <si>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</si>
  <si>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</si>
  <si>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</si>
  <si>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</si>
  <si>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</si>
  <si>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</si>
  <si>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</si>
  <si>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</si>
  <si>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</si>
  <si>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</si>
  <si>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</si>
  <si>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</si>
  <si>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</si>
  <si>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</si>
  <si>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</si>
  <si>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</si>
  <si>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</si>
  <si>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</si>
  <si>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</si>
  <si>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</si>
  <si>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</si>
  <si>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</si>
  <si>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</si>
  <si>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</si>
  <si>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</si>
  <si>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</si>
  <si>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</si>
  <si>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</si>
  <si>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</si>
  <si>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</si>
  <si>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</si>
  <si>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</si>
  <si>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</si>
  <si>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</si>
  <si>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</si>
  <si>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</si>
  <si>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</si>
  <si>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</si>
  <si>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</si>
  <si>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</si>
  <si>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</si>
  <si>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</si>
  <si>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</si>
  <si>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</si>
  <si>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</si>
  <si>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</si>
  <si>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</si>
  <si>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</si>
  <si>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</si>
  <si>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</si>
  <si>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</si>
  <si>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</si>
  <si>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</si>
  <si>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</si>
  <si>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</si>
  <si>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</si>
  <si>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</si>
  <si>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</si>
  <si>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</si>
  <si>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</si>
  <si>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</si>
  <si>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</si>
  <si>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</si>
  <si>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</si>
  <si>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</si>
  <si>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</si>
  <si>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</si>
  <si>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</si>
  <si>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</si>
  <si>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</si>
  <si>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</si>
  <si>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</si>
  <si>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</si>
  <si>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</si>
  <si>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</si>
  <si>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</si>
  <si>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</si>
  <si>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</si>
  <si>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</si>
  <si>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</si>
  <si>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</si>
  <si>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</si>
  <si>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</si>
  <si>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</si>
  <si>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</si>
  <si>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</si>
  <si>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</si>
  <si>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</si>
  <si>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</si>
  <si>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</si>
  <si>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</si>
  <si>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</si>
  <si>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</si>
  <si>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</si>
  <si>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</si>
  <si>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</si>
  <si>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</si>
  <si>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</si>
  <si>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</si>
  <si>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</si>
  <si>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</si>
  <si>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</si>
  <si>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</si>
  <si>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</si>
  <si>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</si>
  <si>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</si>
  <si>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</si>
  <si>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</si>
  <si>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</si>
  <si>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</si>
  <si>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</si>
  <si>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</si>
  <si>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</si>
  <si>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</si>
  <si>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</si>
  <si>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</si>
  <si>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</si>
  <si>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</si>
  <si>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</si>
  <si>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</si>
  <si>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</si>
  <si>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</si>
  <si>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</si>
  <si>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</si>
  <si>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</si>
  <si>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</si>
  <si>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</si>
  <si>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</si>
  <si>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</si>
  <si>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</si>
  <si>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</si>
  <si>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</si>
  <si>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</si>
  <si>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</si>
  <si>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</si>
  <si>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</si>
  <si>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</si>
  <si>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</si>
  <si>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</si>
  <si>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</si>
  <si>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</si>
  <si>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</si>
  <si>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</si>
  <si>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</si>
  <si>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</si>
  <si>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</si>
  <si>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</si>
  <si>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</si>
  <si>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</si>
  <si>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</si>
  <si>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</si>
  <si>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</si>
  <si>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</si>
  <si>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</si>
  <si>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</si>
  <si>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</si>
  <si>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</si>
  <si>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</si>
  <si>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</si>
  <si>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</si>
  <si>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</si>
  <si>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</si>
  <si>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</si>
  <si>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</si>
  <si>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</si>
  <si>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</si>
  <si>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</si>
  <si>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</si>
  <si>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</si>
  <si>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</si>
  <si>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</si>
  <si>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</si>
  <si>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</si>
  <si>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</si>
  <si>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</si>
  <si>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</si>
  <si>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</si>
  <si>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</si>
  <si>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</si>
  <si>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</si>
  <si>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</si>
  <si>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</si>
  <si>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</si>
  <si>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</si>
  <si>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</si>
  <si>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</si>
  <si>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</si>
  <si>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</si>
  <si>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</si>
  <si>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</si>
  <si>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</si>
  <si>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</si>
  <si>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</si>
  <si>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</si>
  <si>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</si>
  <si>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</si>
  <si>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</si>
  <si>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</si>
  <si>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</si>
  <si>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</si>
  <si>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</si>
  <si>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</si>
  <si>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</si>
  <si>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</si>
  <si>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</si>
  <si>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</si>
  <si>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</si>
  <si>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</si>
  <si>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</si>
  <si>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</si>
  <si>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</si>
  <si>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</si>
  <si>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</si>
  <si>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</si>
  <si>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</si>
  <si>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</si>
  <si>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</si>
  <si>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</si>
  <si>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</si>
  <si>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</si>
  <si>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</si>
  <si>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</si>
  <si>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</si>
  <si>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</si>
  <si>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</si>
  <si>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</si>
  <si>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</si>
  <si>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</si>
  <si>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</si>
  <si>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</si>
  <si>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</si>
  <si>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</si>
  <si>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</si>
  <si>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</si>
  <si>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</si>
  <si>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</si>
  <si>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</si>
  <si>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</si>
  <si>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</si>
  <si>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</si>
  <si>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</si>
  <si>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</si>
  <si>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</si>
  <si>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</si>
  <si>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</si>
  <si>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</si>
  <si>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</si>
  <si>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</si>
  <si>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</si>
  <si>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</si>
  <si>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</si>
  <si>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</si>
  <si>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</si>
  <si>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</si>
  <si>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</si>
  <si>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</si>
  <si>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</si>
  <si>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</si>
  <si>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</si>
  <si>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</si>
  <si>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</si>
  <si>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</si>
  <si>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</si>
  <si>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</si>
  <si>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</si>
  <si>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</si>
  <si>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</si>
  <si>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</si>
  <si>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</si>
  <si>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</si>
  <si>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</si>
  <si>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</si>
  <si>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</si>
  <si>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</si>
  <si>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</si>
  <si>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</si>
  <si>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</si>
  <si>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</si>
  <si>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</si>
  <si>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</si>
  <si>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</si>
  <si>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</si>
  <si>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</si>
  <si>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</si>
  <si>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</si>
  <si>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</si>
  <si>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</si>
  <si>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</si>
  <si>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</si>
  <si>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</si>
  <si>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</si>
  <si>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</si>
  <si>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</si>
  <si>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</si>
  <si>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</si>
  <si>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</si>
  <si>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</si>
  <si>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</si>
  <si>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</si>
  <si>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</si>
  <si>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</si>
  <si>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</si>
  <si>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</si>
  <si>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</si>
  <si>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</si>
  <si>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</si>
  <si>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</si>
  <si>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</si>
  <si>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</si>
  <si>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</si>
  <si>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</si>
  <si>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</si>
  <si>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</si>
  <si>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</si>
  <si>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</si>
  <si>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</si>
  <si>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</si>
  <si>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</si>
  <si>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</si>
  <si>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</si>
  <si>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</si>
  <si>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</si>
  <si>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</si>
  <si>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</si>
  <si>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</si>
  <si>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</si>
  <si>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</si>
  <si>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</si>
  <si>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</si>
  <si>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</si>
  <si>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</si>
  <si>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</si>
  <si>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</si>
  <si>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</si>
  <si>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</si>
  <si>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</si>
  <si>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</si>
  <si>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</si>
  <si>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</si>
  <si>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</si>
  <si>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</si>
  <si>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</si>
  <si>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</si>
  <si>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</si>
  <si>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</si>
  <si>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</si>
  <si>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</si>
  <si>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</si>
  <si>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</si>
  <si>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</si>
  <si>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</si>
  <si>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</si>
  <si>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</si>
  <si>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</si>
  <si>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</si>
  <si>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</si>
  <si>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</si>
  <si>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</si>
  <si>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</si>
  <si>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</si>
  <si>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</si>
  <si>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</si>
  <si>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</si>
  <si>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</si>
  <si>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</si>
  <si>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</si>
  <si>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</si>
  <si>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</si>
  <si>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</si>
  <si>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</si>
  <si>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</si>
  <si>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</si>
  <si>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</si>
  <si>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</si>
  <si>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</si>
  <si>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</si>
  <si>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</si>
  <si>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</si>
  <si>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</si>
  <si>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</si>
  <si>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</si>
  <si>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</si>
  <si>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</si>
  <si>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</si>
  <si>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</si>
  <si>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</si>
  <si>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</si>
  <si>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</si>
  <si>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</si>
  <si>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</si>
  <si>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</si>
  <si>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</si>
  <si>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</si>
  <si>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</si>
  <si>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</si>
  <si>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</si>
  <si>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</si>
  <si>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</si>
  <si>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</si>
  <si>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</si>
  <si>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</si>
  <si>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</si>
  <si>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</si>
  <si>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</si>
  <si>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</si>
  <si>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</si>
  <si>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</si>
  <si>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</si>
  <si>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</si>
  <si>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</si>
  <si>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</si>
  <si>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</si>
  <si>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</si>
  <si>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</si>
  <si>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</si>
  <si>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</si>
  <si>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</si>
  <si>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</si>
  <si>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</si>
  <si>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</si>
  <si>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</si>
  <si>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</si>
  <si>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</si>
  <si>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</si>
  <si>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</si>
  <si>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</si>
  <si>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</si>
  <si>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</si>
  <si>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</si>
  <si>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</si>
  <si>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</si>
  <si>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</si>
  <si>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</si>
  <si>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</si>
  <si>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</si>
  <si>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</si>
  <si>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</si>
  <si>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</si>
  <si>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</si>
  <si>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</si>
  <si>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</si>
  <si>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</si>
  <si>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</si>
  <si>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</si>
  <si>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</si>
  <si>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</si>
  <si>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</si>
  <si>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</si>
  <si>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</si>
  <si>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</si>
  <si>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</si>
  <si>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</si>
  <si>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</si>
  <si>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</si>
  <si>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</si>
  <si>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</si>
  <si>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</si>
  <si>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</si>
  <si>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</si>
  <si>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</si>
  <si>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</si>
  <si>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</si>
  <si>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</si>
  <si>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</si>
  <si>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</si>
  <si>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</si>
  <si>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</si>
  <si>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</si>
  <si>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</si>
  <si>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</si>
  <si>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</si>
  <si>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</si>
  <si>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</si>
  <si>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</si>
  <si>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</si>
  <si>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</si>
  <si>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</si>
  <si>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</si>
  <si>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</si>
  <si>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</si>
  <si>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</si>
  <si>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</si>
  <si>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</si>
  <si>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</si>
  <si>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</si>
  <si>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</si>
  <si>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</si>
  <si>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</si>
  <si>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</si>
  <si>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</si>
  <si>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</si>
  <si>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</si>
  <si>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</si>
  <si>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</si>
  <si>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</si>
  <si>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</si>
  <si>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</si>
  <si>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</si>
  <si>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</si>
  <si>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</si>
  <si>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</si>
  <si>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</si>
  <si>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</si>
  <si>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</si>
  <si>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</si>
  <si>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</si>
  <si>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</si>
  <si>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</si>
  <si>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</si>
  <si>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</si>
  <si>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</si>
  <si>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</si>
  <si>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</si>
  <si>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</si>
  <si>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</si>
  <si>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</si>
  <si>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</si>
  <si>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</si>
  <si>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</si>
  <si>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</si>
  <si>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</si>
  <si>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</si>
  <si>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</si>
  <si>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</si>
  <si>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</si>
  <si>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</si>
  <si>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</si>
  <si>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</si>
  <si>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</si>
  <si>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</si>
  <si>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</si>
  <si>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</si>
  <si>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</si>
  <si>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</si>
  <si>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</si>
  <si>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</si>
  <si>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</si>
  <si>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</si>
  <si>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</si>
  <si>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</si>
  <si>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</si>
  <si>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</si>
  <si>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</si>
  <si>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</si>
  <si>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</si>
  <si>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</si>
  <si>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</si>
  <si>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</si>
  <si>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</si>
  <si>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</si>
  <si>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</si>
  <si>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</si>
  <si>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</si>
  <si>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</si>
  <si>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</si>
  <si>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</si>
  <si>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</si>
  <si>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</si>
  <si>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</si>
  <si>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</si>
  <si>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</si>
  <si>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</si>
  <si>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</si>
  <si>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</si>
  <si>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</si>
  <si>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</si>
  <si>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</si>
  <si>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</si>
  <si>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</si>
  <si>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</si>
  <si>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</si>
  <si>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</si>
  <si>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</si>
  <si>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</si>
  <si>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</si>
  <si>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</si>
  <si>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</si>
  <si>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</si>
  <si>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</si>
  <si>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</si>
  <si>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</si>
  <si>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</si>
  <si>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</si>
  <si>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</si>
  <si>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</si>
  <si>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</si>
  <si>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</si>
  <si>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</si>
  <si>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</si>
  <si>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</si>
  <si>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</si>
  <si>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</si>
  <si>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</si>
  <si>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</si>
  <si>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</si>
  <si>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</si>
  <si>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</si>
  <si>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</si>
  <si>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</si>
  <si>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</si>
  <si>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</si>
  <si>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</si>
  <si>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</si>
  <si>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</si>
  <si>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</si>
  <si>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</si>
  <si>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</si>
  <si>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</si>
  <si>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</si>
  <si>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</si>
  <si>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</si>
  <si>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</si>
  <si>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</si>
  <si>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</si>
  <si>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</si>
  <si>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</si>
  <si>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</si>
  <si>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</si>
  <si>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</si>
  <si>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</si>
  <si>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</si>
  <si>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</si>
  <si>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</si>
  <si>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</si>
  <si>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</si>
  <si>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</si>
  <si>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</si>
  <si>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</si>
  <si>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</si>
  <si>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</si>
  <si>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</si>
  <si>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</si>
  <si>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</si>
  <si>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</si>
  <si>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</si>
  <si>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</si>
  <si>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</si>
  <si>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</si>
  <si>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</si>
  <si>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</si>
  <si>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</si>
  <si>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</si>
  <si>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</si>
  <si>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</si>
  <si>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</si>
  <si>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</si>
  <si>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</si>
  <si>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</si>
  <si>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</si>
  <si>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</si>
  <si>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</si>
  <si>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</si>
  <si>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</si>
  <si>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</si>
  <si>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</si>
  <si>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</si>
  <si>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</si>
  <si>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</si>
  <si>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</si>
  <si>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</si>
  <si>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</si>
  <si>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</si>
  <si>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</si>
  <si>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</si>
  <si>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</si>
  <si>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</si>
  <si>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</si>
  <si>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</si>
  <si>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</si>
  <si>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</si>
  <si>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</si>
  <si>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</si>
  <si>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</si>
  <si>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</si>
  <si>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</si>
  <si>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</si>
  <si>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</si>
  <si>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</si>
  <si>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</si>
  <si>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</si>
  <si>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</si>
  <si>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</si>
  <si>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</si>
  <si>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</si>
  <si>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</si>
  <si>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</si>
  <si>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</si>
  <si>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</si>
  <si>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</si>
  <si>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</si>
  <si>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</si>
  <si>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</si>
  <si>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</si>
  <si>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</si>
  <si>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</si>
  <si>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</si>
  <si>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</si>
  <si>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</si>
  <si>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</si>
  <si>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</si>
  <si>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</si>
  <si>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</si>
  <si>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</si>
  <si>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</si>
  <si>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</si>
  <si>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</si>
  <si>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</si>
  <si>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</si>
  <si>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</si>
  <si>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</si>
  <si>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</si>
  <si>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</si>
  <si>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</si>
  <si>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</si>
  <si>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</si>
  <si>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</si>
  <si>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</si>
  <si>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</si>
  <si>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</si>
  <si>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</si>
  <si>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</si>
  <si>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</si>
  <si>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</si>
  <si>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</si>
  <si>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</si>
  <si>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</si>
  <si>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</si>
  <si>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</si>
  <si>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</si>
  <si>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</si>
  <si>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</si>
  <si>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</si>
  <si>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</si>
  <si>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</si>
  <si>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</si>
  <si>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</si>
  <si>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</si>
  <si>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</si>
  <si>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</si>
  <si>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</si>
  <si>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</si>
  <si>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</si>
  <si>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</si>
  <si>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</si>
  <si>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</si>
  <si>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</si>
  <si>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</si>
  <si>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</si>
  <si>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</si>
  <si>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</si>
  <si>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</si>
  <si>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</si>
  <si>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</si>
  <si>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</si>
  <si>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</si>
  <si>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</si>
  <si>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</si>
  <si>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</si>
  <si>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</si>
  <si>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</si>
  <si>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</si>
  <si>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</si>
  <si>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</si>
  <si>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</si>
  <si>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</si>
  <si>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</si>
  <si>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</si>
  <si>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</si>
  <si>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</si>
  <si>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</si>
  <si>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</si>
  <si>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</si>
  <si>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</si>
  <si>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</si>
  <si>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</si>
  <si>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</si>
  <si>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</si>
  <si>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</si>
  <si>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</si>
  <si>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</si>
  <si>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</si>
  <si>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</si>
  <si>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</si>
  <si>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</si>
  <si>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</si>
  <si>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</si>
  <si>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</si>
  <si>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</si>
  <si>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</si>
  <si>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</si>
  <si>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</si>
  <si>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</si>
  <si>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</si>
  <si>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</si>
  <si>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</si>
  <si>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</si>
  <si>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</si>
  <si>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</si>
  <si>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</si>
  <si>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</si>
  <si>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</si>
  <si>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</si>
  <si>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</si>
  <si>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</si>
  <si>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</si>
  <si>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</si>
  <si>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</si>
  <si>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</si>
  <si>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</si>
  <si>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</si>
  <si>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</si>
  <si>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</si>
  <si>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</si>
  <si>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</si>
  <si>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</si>
  <si>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</si>
  <si>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</si>
  <si>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</si>
  <si>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</si>
  <si>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</si>
  <si>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</si>
  <si>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</si>
  <si>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</si>
  <si>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</si>
  <si>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</si>
  <si>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</si>
  <si>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</si>
  <si>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</si>
  <si>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</si>
  <si>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</si>
  <si>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</si>
  <si>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</si>
  <si>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</si>
  <si>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</si>
  <si>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</si>
  <si>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</si>
  <si>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</si>
  <si>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</si>
  <si>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</si>
  <si>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</si>
  <si>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</si>
  <si>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</si>
  <si>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</si>
  <si>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</si>
  <si>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</si>
  <si>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</si>
  <si>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</si>
  <si>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</si>
  <si>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</si>
  <si>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</si>
  <si>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</si>
  <si>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</si>
  <si>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</si>
  <si>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</si>
  <si>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</si>
  <si>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</si>
  <si>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</si>
  <si>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</si>
  <si>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</si>
  <si>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</si>
  <si>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</si>
  <si>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</si>
  <si>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</si>
  <si>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</si>
  <si>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</si>
  <si>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</si>
  <si>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</si>
  <si>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</si>
  <si>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</si>
  <si>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</si>
  <si>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</si>
  <si>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</si>
  <si>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</si>
  <si>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</si>
  <si>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</si>
  <si>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</si>
  <si>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</si>
  <si>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</si>
  <si>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</si>
  <si>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</si>
  <si>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</si>
  <si>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</si>
  <si>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</si>
  <si>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</si>
  <si>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</si>
  <si>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</si>
  <si>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</si>
  <si>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</si>
  <si>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</si>
  <si>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</si>
  <si>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</si>
  <si>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</si>
  <si>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</si>
  <si>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</si>
  <si>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</si>
  <si>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</si>
  <si>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</si>
  <si>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</si>
  <si>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</si>
  <si>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</si>
  <si>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</si>
  <si>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</si>
  <si>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</si>
  <si>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</si>
  <si>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</si>
  <si>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</si>
  <si>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</si>
  <si>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</si>
  <si>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</si>
  <si>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</si>
  <si>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</si>
  <si>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</si>
  <si>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</si>
  <si>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</si>
  <si>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</si>
  <si>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</si>
  <si>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</si>
  <si>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</si>
  <si>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</si>
  <si>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</si>
  <si>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</si>
  <si>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</si>
  <si>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</si>
  <si>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</si>
  <si>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</si>
  <si>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</si>
  <si>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</si>
  <si>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</si>
  <si>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</si>
  <si>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</si>
  <si>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</si>
  <si>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</si>
  <si>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</si>
  <si>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</si>
  <si>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</si>
  <si>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</si>
  <si>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</si>
  <si>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</si>
  <si>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</si>
  <si>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</si>
  <si>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</si>
  <si>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</si>
  <si>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</si>
  <si>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</si>
  <si>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</si>
  <si>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</si>
  <si>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</si>
  <si>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</si>
  <si>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</si>
  <si>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</si>
  <si>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</si>
  <si>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</si>
  <si>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</si>
  <si>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</si>
  <si>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</si>
  <si>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</si>
  <si>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</si>
  <si>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</si>
  <si>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</si>
  <si>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</si>
  <si>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</si>
  <si>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</si>
  <si>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</si>
  <si>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</si>
  <si>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</si>
  <si>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</si>
  <si>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</si>
  <si>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</si>
  <si>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</si>
  <si>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</si>
  <si>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</si>
  <si>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</si>
  <si>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</si>
  <si>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</si>
  <si>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</si>
  <si>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</si>
  <si>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</si>
  <si>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</si>
  <si>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</si>
  <si>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</si>
  <si>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</si>
  <si>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</si>
  <si>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</si>
  <si>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</si>
  <si>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</si>
  <si>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</si>
  <si>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</si>
  <si>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</si>
  <si>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</si>
  <si>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</si>
  <si>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</si>
  <si>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</si>
  <si>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</si>
  <si>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</si>
  <si>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</si>
  <si>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</si>
  <si>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</si>
  <si>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</si>
  <si>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</si>
  <si>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</si>
  <si>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</si>
  <si>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</si>
  <si>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</si>
  <si>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</si>
  <si>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</si>
  <si>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</si>
  <si>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</si>
  <si>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</si>
  <si>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</si>
  <si>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</si>
  <si>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</si>
  <si>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</si>
  <si>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</si>
  <si>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</si>
  <si>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</si>
  <si>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</si>
  <si>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</si>
  <si>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</si>
  <si>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</si>
  <si>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</si>
  <si>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</si>
  <si>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</si>
  <si>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</si>
  <si>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</si>
  <si>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</si>
  <si>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</si>
  <si>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</si>
  <si>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</si>
  <si>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</si>
  <si>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</si>
  <si>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</si>
  <si>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</si>
  <si>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</si>
  <si>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</si>
  <si>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</si>
  <si>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</si>
  <si>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</si>
  <si>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</si>
  <si>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</si>
  <si>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</si>
  <si>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</si>
  <si>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</si>
  <si>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</si>
  <si>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</si>
  <si>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</si>
  <si>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</si>
  <si>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</si>
  <si>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</si>
  <si>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</si>
  <si>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</si>
  <si>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</si>
  <si>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</si>
  <si>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</si>
  <si>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</si>
  <si>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</si>
  <si>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</si>
  <si>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</si>
  <si>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</si>
  <si>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</si>
  <si>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</si>
  <si>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</si>
  <si>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</si>
  <si>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</si>
  <si>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</si>
  <si>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</si>
  <si>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</si>
  <si>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</si>
  <si>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</si>
  <si>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</si>
  <si>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</si>
  <si>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</si>
  <si>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</si>
  <si>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</si>
  <si>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</si>
  <si>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</si>
  <si>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</si>
  <si>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</si>
  <si>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</si>
  <si>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</si>
  <si>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</si>
  <si>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</si>
  <si>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</si>
  <si>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</si>
  <si>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</si>
  <si>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</si>
  <si>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</si>
  <si>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</si>
  <si>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</si>
  <si>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</si>
  <si>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</si>
  <si>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</si>
  <si>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</si>
  <si>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</si>
  <si>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</si>
  <si>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</si>
  <si>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</si>
  <si>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</si>
  <si>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</si>
  <si>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</si>
  <si>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</si>
  <si>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</si>
  <si>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</si>
  <si>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</si>
  <si>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</si>
  <si>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</si>
  <si>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</si>
  <si>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</si>
  <si>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</si>
  <si>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</si>
  <si>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</si>
  <si>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</si>
  <si>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</si>
  <si>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</si>
  <si>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</si>
  <si>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</si>
  <si>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</si>
  <si>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</si>
  <si>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</si>
  <si>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</si>
  <si>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</si>
  <si>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</si>
  <si>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</si>
  <si>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</si>
  <si>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</si>
  <si>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</si>
  <si>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</si>
  <si>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</si>
  <si>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</si>
  <si>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</si>
  <si>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</si>
  <si>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</si>
  <si>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</si>
  <si>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</si>
  <si>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</si>
  <si>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</si>
  <si>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</si>
  <si>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</si>
  <si>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</si>
  <si>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</si>
  <si>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</si>
  <si>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</si>
  <si>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</si>
  <si>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</si>
  <si>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</si>
  <si>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</si>
  <si>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</si>
  <si>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</si>
  <si>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</si>
  <si>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</si>
  <si>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</si>
  <si>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</si>
  <si>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</si>
  <si>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</si>
  <si>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</si>
  <si>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</si>
  <si>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</si>
  <si>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</si>
  <si>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</si>
  <si>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</si>
  <si>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</si>
  <si>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</si>
  <si>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</si>
  <si>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</si>
  <si>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</si>
  <si>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</si>
  <si>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</si>
  <si>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</si>
  <si>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</si>
  <si>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</si>
  <si>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</si>
  <si>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</si>
  <si>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</si>
  <si>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</si>
  <si>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</si>
  <si>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</si>
  <si>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</si>
  <si>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</si>
  <si>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</si>
  <si>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</si>
  <si>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</si>
  <si>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</si>
  <si>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</si>
  <si>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</si>
  <si>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</si>
  <si>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</si>
  <si>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</si>
  <si>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</si>
  <si>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</si>
  <si>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</si>
  <si>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</si>
  <si>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</si>
  <si>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</si>
  <si>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</si>
  <si>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</si>
  <si>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</si>
  <si>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</si>
  <si>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</si>
  <si>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</si>
  <si>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</si>
  <si>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</si>
  <si>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</si>
  <si>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</si>
  <si>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</si>
  <si>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</si>
  <si>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</si>
  <si>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</si>
  <si>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</si>
  <si>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</si>
  <si>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</si>
  <si>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</si>
  <si>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</si>
  <si>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</si>
  <si>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</si>
  <si>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</si>
  <si>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</si>
  <si>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</si>
  <si>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</si>
  <si>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</si>
  <si>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</si>
  <si>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</si>
  <si>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</si>
  <si>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</si>
  <si>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</si>
  <si>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</si>
  <si>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</si>
  <si>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</si>
  <si>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</si>
  <si>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</si>
  <si>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</si>
  <si>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</si>
  <si>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</si>
  <si>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</si>
  <si>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</si>
  <si>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</si>
  <si>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</si>
  <si>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</si>
  <si>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</si>
  <si>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</si>
  <si>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</si>
  <si>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</si>
  <si>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</si>
  <si>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</si>
  <si>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</si>
  <si>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</si>
  <si>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</si>
  <si>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</si>
  <si>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</si>
  <si>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</si>
  <si>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</si>
  <si>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</si>
  <si>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</si>
  <si>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</si>
  <si>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</si>
  <si>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</si>
  <si>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</si>
  <si>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</si>
  <si>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</si>
  <si>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</si>
  <si>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</si>
  <si>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</si>
  <si>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</si>
  <si>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</si>
  <si>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</si>
  <si>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</si>
  <si>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</si>
  <si>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</si>
  <si>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</si>
  <si>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</si>
  <si>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</si>
  <si>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</si>
  <si>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</si>
  <si>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</si>
  <si>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</si>
  <si>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</si>
  <si>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</si>
  <si>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</si>
  <si>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</si>
  <si>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</si>
  <si>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</si>
  <si>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</si>
  <si>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</si>
  <si>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</si>
  <si>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</si>
  <si>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</si>
  <si>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</si>
  <si>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</si>
  <si>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</si>
  <si>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</si>
  <si>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</si>
  <si>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</si>
  <si>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</si>
  <si>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</si>
  <si>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</si>
  <si>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</si>
  <si>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</si>
  <si>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</si>
  <si>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</si>
  <si>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</si>
  <si>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</si>
  <si>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</si>
  <si>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</si>
  <si>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</si>
  <si>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</si>
  <si>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</si>
  <si>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</si>
  <si>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</si>
  <si>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</si>
  <si>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</si>
  <si>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</si>
  <si>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</si>
  <si>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</si>
  <si>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</si>
  <si>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</si>
  <si>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</si>
  <si>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</si>
  <si>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</si>
  <si>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</si>
  <si>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</si>
  <si>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</si>
  <si>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</si>
  <si>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</si>
  <si>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</si>
  <si>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</si>
  <si>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</si>
  <si>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</si>
  <si>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</si>
  <si>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</si>
  <si>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</si>
  <si>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</si>
  <si>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</si>
  <si>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</si>
  <si>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</si>
  <si>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</si>
  <si>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</si>
  <si>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</si>
  <si>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</si>
  <si>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</si>
  <si>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</si>
  <si>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</si>
  <si>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</si>
  <si>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</si>
  <si>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</si>
  <si>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</si>
  <si>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</si>
  <si>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</si>
  <si>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</si>
  <si>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</si>
  <si>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</si>
  <si>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</si>
  <si>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</si>
  <si>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</si>
  <si>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</si>
  <si>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</si>
  <si>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</si>
  <si>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</si>
  <si>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</si>
  <si>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</si>
  <si>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</si>
  <si>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</si>
  <si>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</si>
  <si>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</si>
  <si>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</si>
  <si>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</si>
  <si>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</si>
  <si>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</si>
  <si>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</si>
  <si>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</si>
  <si>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</si>
  <si>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</si>
  <si>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</si>
  <si>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</si>
  <si>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</si>
  <si>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</si>
  <si>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</si>
  <si>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</si>
  <si>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</si>
  <si>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</si>
  <si>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</si>
  <si>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</si>
  <si>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</si>
  <si>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</si>
  <si>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</si>
  <si>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</si>
  <si>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</si>
  <si>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</si>
  <si>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</si>
  <si>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</si>
  <si>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</si>
  <si>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</si>
  <si>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</si>
  <si>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</si>
  <si>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</si>
  <si>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</si>
  <si>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</si>
  <si>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</si>
  <si>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</si>
  <si>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</si>
  <si>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</si>
  <si>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</si>
  <si>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</si>
  <si>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</si>
  <si>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</si>
  <si>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</si>
  <si>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</si>
  <si>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</si>
  <si>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</si>
  <si>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</si>
  <si>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</si>
  <si>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</si>
  <si>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</si>
  <si>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</si>
  <si>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</si>
  <si>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</si>
  <si>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</si>
  <si>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</si>
  <si>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</si>
  <si>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</si>
  <si>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</si>
  <si>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</si>
  <si>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</si>
  <si>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</si>
  <si>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</si>
  <si>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</si>
  <si>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</si>
  <si>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</si>
  <si>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</si>
  <si>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</si>
  <si>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</si>
  <si>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</si>
  <si>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</si>
  <si>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</si>
  <si>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</si>
  <si>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</si>
  <si>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</si>
  <si>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</si>
  <si>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</si>
  <si>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</si>
  <si>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</si>
  <si>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</si>
  <si>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</si>
  <si>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</si>
  <si>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</si>
  <si>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</si>
  <si>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</si>
  <si>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</si>
  <si>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</si>
  <si>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</si>
  <si>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</si>
  <si>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</si>
  <si>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</si>
  <si>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</si>
  <si>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</si>
  <si>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</si>
  <si>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</si>
  <si>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</si>
  <si>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</si>
  <si>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</si>
  <si>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</si>
  <si>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</si>
  <si>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</si>
  <si>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</si>
  <si>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</si>
  <si>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</si>
  <si>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</si>
  <si>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</si>
  <si>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</si>
  <si>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</si>
  <si>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</si>
  <si>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</si>
  <si>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</si>
  <si>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</si>
  <si>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</si>
  <si>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</si>
  <si>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</si>
  <si>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</si>
  <si>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</si>
  <si>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</si>
  <si>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</si>
  <si>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</si>
  <si>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</si>
  <si>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</si>
  <si>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</si>
  <si>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</si>
  <si>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</si>
  <si>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</si>
  <si>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</si>
  <si>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</si>
  <si>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</si>
  <si>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</si>
  <si>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</si>
  <si>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</si>
  <si>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</si>
  <si>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</si>
  <si>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</si>
  <si>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</si>
  <si>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</si>
  <si>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</si>
  <si>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</si>
  <si>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</si>
  <si>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</si>
  <si>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</si>
  <si>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</si>
  <si>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</si>
  <si>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</si>
  <si>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</si>
  <si>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</si>
  <si>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</si>
  <si>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</si>
  <si>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</si>
  <si>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</si>
  <si>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</si>
  <si>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</si>
  <si>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</si>
  <si>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</si>
  <si>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</si>
  <si>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</si>
  <si>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</si>
  <si>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</si>
  <si>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</si>
  <si>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</si>
  <si>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</si>
  <si>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</si>
  <si>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</si>
  <si>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</si>
  <si>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</si>
  <si>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</si>
  <si>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</si>
  <si>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</si>
  <si>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</si>
  <si>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</si>
  <si>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</si>
  <si>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</si>
  <si>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</si>
  <si>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</si>
  <si>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</si>
  <si>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</si>
  <si>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</si>
  <si>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</si>
  <si>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</si>
  <si>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</si>
  <si>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</si>
  <si>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</si>
  <si>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</si>
  <si>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</si>
  <si>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</si>
  <si>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</si>
  <si>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</si>
  <si>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</si>
  <si>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</si>
  <si>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</si>
  <si>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</si>
  <si>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</si>
  <si>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</si>
  <si>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</si>
  <si>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</si>
  <si>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</si>
  <si>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</si>
  <si>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</si>
  <si>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</si>
  <si>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</si>
  <si>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</si>
  <si>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</si>
  <si>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</si>
  <si>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</si>
  <si>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</si>
  <si>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</si>
  <si>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</si>
  <si>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</si>
  <si>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</si>
  <si>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</si>
  <si>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</si>
  <si>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</si>
  <si>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</si>
  <si>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</si>
  <si>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</si>
  <si>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</si>
  <si>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</si>
  <si>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</si>
  <si>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</si>
  <si>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</si>
  <si>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</si>
  <si>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</si>
  <si>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</si>
  <si>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</si>
  <si>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</si>
  <si>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</si>
  <si>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</si>
  <si>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</si>
  <si>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</si>
  <si>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</si>
  <si>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</si>
  <si>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</si>
  <si>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</si>
  <si>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</si>
  <si>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</si>
  <si>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</si>
  <si>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</si>
  <si>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</si>
  <si>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</si>
  <si>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</si>
  <si>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</si>
  <si>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</si>
  <si>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</si>
  <si>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</si>
  <si>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</si>
  <si>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</si>
  <si>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</si>
  <si>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</si>
  <si>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</si>
  <si>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</si>
  <si>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</si>
  <si>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</si>
  <si>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</si>
  <si>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</si>
  <si>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</si>
  <si>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</si>
  <si>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</si>
  <si>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</si>
  <si>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</si>
  <si>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</si>
  <si>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</si>
  <si>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</si>
  <si>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</si>
  <si>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</si>
  <si>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</si>
  <si>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</si>
  <si>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</si>
  <si>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</si>
  <si>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</si>
  <si>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</si>
  <si>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</si>
  <si>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</si>
  <si>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</si>
  <si>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</si>
  <si>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</si>
  <si>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</si>
  <si>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</si>
  <si>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</si>
  <si>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</si>
  <si>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</si>
  <si>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</si>
  <si>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</si>
  <si>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</si>
  <si>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</si>
  <si>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</si>
  <si>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</si>
  <si>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</si>
  <si>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</si>
  <si>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</si>
  <si>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</si>
  <si>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</si>
  <si>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</si>
  <si>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</si>
  <si>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</si>
  <si>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</si>
  <si>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</si>
  <si>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</si>
  <si>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</si>
  <si>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</si>
  <si>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</si>
  <si>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</si>
  <si>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</si>
  <si>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</si>
  <si>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</si>
  <si>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</si>
  <si>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</si>
  <si>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</si>
  <si>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</si>
  <si>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</si>
  <si>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</si>
  <si>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</si>
  <si>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</si>
  <si>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</si>
  <si>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</si>
  <si>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</si>
  <si>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</si>
  <si>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</si>
  <si>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</si>
  <si>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</si>
  <si>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</si>
  <si>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</si>
  <si>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</si>
  <si>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</si>
  <si>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</si>
  <si>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</si>
  <si>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</si>
  <si>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</si>
  <si>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</si>
  <si>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</si>
  <si>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</si>
  <si>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</si>
  <si>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</si>
  <si>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</si>
  <si>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</si>
  <si>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</si>
  <si>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</si>
  <si>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</si>
  <si>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</si>
  <si>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</si>
  <si>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</si>
  <si>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</si>
  <si>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</si>
  <si>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</si>
  <si>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</si>
  <si>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</si>
  <si>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</si>
  <si>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</si>
  <si>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</si>
  <si>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</si>
  <si>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</si>
  <si>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</si>
  <si>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</si>
  <si>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</si>
  <si>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</si>
  <si>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</si>
  <si>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</si>
  <si>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</si>
  <si>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</si>
  <si>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</si>
  <si>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</si>
  <si>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</si>
  <si>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</si>
  <si>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</si>
  <si>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</si>
  <si>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</si>
  <si>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</si>
  <si>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</si>
  <si>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</si>
  <si>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</si>
  <si>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</si>
  <si>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</si>
  <si>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</si>
  <si>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</si>
  <si>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</si>
  <si>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</si>
  <si>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</si>
  <si>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</si>
  <si>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</si>
  <si>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</si>
  <si>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</si>
  <si>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</si>
  <si>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</si>
  <si>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</si>
  <si>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</si>
  <si>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</si>
  <si>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</si>
  <si>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</si>
  <si>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</si>
  <si>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</si>
  <si>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</si>
  <si>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</si>
  <si>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</si>
  <si>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</si>
  <si>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</si>
  <si>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</si>
  <si>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</si>
  <si>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</si>
  <si>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</si>
  <si>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</si>
  <si>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</si>
  <si>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</si>
  <si>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</si>
  <si>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</si>
  <si>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</si>
  <si>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</si>
  <si>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</si>
  <si>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</si>
  <si>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</si>
  <si>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</si>
  <si>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</si>
  <si>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</si>
  <si>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</si>
  <si>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</si>
  <si>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</si>
  <si>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</si>
  <si>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</si>
  <si>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</si>
  <si>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</si>
  <si>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</si>
  <si>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</si>
  <si>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</si>
  <si>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</si>
  <si>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</si>
  <si>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</si>
  <si>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</si>
  <si>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</si>
  <si>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</si>
  <si>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</si>
  <si>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</si>
  <si>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</si>
  <si>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</si>
  <si>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</si>
  <si>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</si>
  <si>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</si>
  <si>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</si>
  <si>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</si>
  <si>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</si>
  <si>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</si>
  <si>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</si>
  <si>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</si>
  <si>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</si>
  <si>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</si>
  <si>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</si>
  <si>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</si>
  <si>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</si>
  <si>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</si>
  <si>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</si>
  <si>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</si>
  <si>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</si>
  <si>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</si>
  <si>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</si>
  <si>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</si>
  <si>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</si>
  <si>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</si>
  <si>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</si>
  <si>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</si>
  <si>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</si>
  <si>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</si>
  <si>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</si>
  <si>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</si>
  <si>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</si>
  <si>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</si>
  <si>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</si>
  <si>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</si>
  <si>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</si>
  <si>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</si>
  <si>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</si>
  <si>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</si>
  <si>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</si>
  <si>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</si>
  <si>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</si>
  <si>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</si>
  <si>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</si>
  <si>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</si>
  <si>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</si>
  <si>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</si>
  <si>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</si>
  <si>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</si>
  <si>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</si>
  <si>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</si>
  <si>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</si>
  <si>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</si>
  <si>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</si>
  <si>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</si>
  <si>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</si>
  <si>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</si>
  <si>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</si>
  <si>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</si>
  <si>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</si>
  <si>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</si>
  <si>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</si>
  <si>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</si>
  <si>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</si>
  <si>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</si>
  <si>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</si>
  <si>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</si>
  <si>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</si>
  <si>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</si>
  <si>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</si>
  <si>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</si>
  <si>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</si>
  <si>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</si>
  <si>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</si>
  <si>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</si>
  <si>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</si>
  <si>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</si>
  <si>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</si>
  <si>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</si>
  <si>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</si>
  <si>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</si>
  <si>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</si>
  <si>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</si>
  <si>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</si>
  <si>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</si>
  <si>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</si>
  <si>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</si>
  <si>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</si>
  <si>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</si>
  <si>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</si>
  <si>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</si>
  <si>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</si>
  <si>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</si>
  <si>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</si>
  <si>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</si>
  <si>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</si>
  <si>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</si>
  <si>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</si>
  <si>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</si>
  <si>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</si>
  <si>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</si>
  <si>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</si>
  <si>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</si>
  <si>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</si>
  <si>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</si>
  <si>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</si>
  <si>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</si>
  <si>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</si>
  <si>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</si>
  <si>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</si>
  <si>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</si>
  <si>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</si>
  <si>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</si>
  <si>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</si>
  <si>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</si>
  <si>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</si>
  <si>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</si>
  <si>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</si>
  <si>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</si>
  <si>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</si>
  <si>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</si>
  <si>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</si>
  <si>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</si>
  <si>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</si>
  <si>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</si>
  <si>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</si>
  <si>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</si>
  <si>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</si>
  <si>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</si>
  <si>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</si>
  <si>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</si>
  <si>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</si>
  <si>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</si>
  <si>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</si>
  <si>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</si>
  <si>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</si>
  <si>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</si>
  <si>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</si>
  <si>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</si>
  <si>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</si>
  <si>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</si>
  <si>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</si>
  <si>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</si>
  <si>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</si>
  <si>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</si>
  <si>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</si>
  <si>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</si>
  <si>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</si>
  <si>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</si>
  <si>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</si>
  <si>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</si>
  <si>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</si>
  <si>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</si>
  <si>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</si>
  <si>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</si>
  <si>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</si>
  <si>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</si>
  <si>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</si>
  <si>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</si>
  <si>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</si>
  <si>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</si>
  <si>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</si>
  <si>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</si>
  <si>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</si>
  <si>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</si>
  <si>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</si>
  <si>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</si>
  <si>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</si>
  <si>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</si>
  <si>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</si>
  <si>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</si>
  <si>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</si>
  <si>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</si>
  <si>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</si>
  <si>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</si>
  <si>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</si>
  <si>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</si>
  <si>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</si>
  <si>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</si>
  <si>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</si>
  <si>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</si>
  <si>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</si>
  <si>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</si>
  <si>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</si>
  <si>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</si>
  <si>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</si>
  <si>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</si>
  <si>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</si>
  <si>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</si>
  <si>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</si>
  <si>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</si>
  <si>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</si>
  <si>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</si>
  <si>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</si>
  <si>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</si>
  <si>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</si>
  <si>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</si>
  <si>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</si>
  <si>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</si>
  <si>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</si>
  <si>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</si>
  <si>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</si>
  <si>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</si>
  <si>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</si>
  <si>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</si>
  <si>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</si>
  <si>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</si>
  <si>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</si>
  <si>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</si>
  <si>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</si>
  <si>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</si>
  <si>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</si>
  <si>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</si>
  <si>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</si>
  <si>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</si>
  <si>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</si>
  <si>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</si>
  <si>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</si>
  <si>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</si>
  <si>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</si>
  <si>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</si>
  <si>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</si>
  <si>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</si>
  <si>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</si>
  <si>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</si>
  <si>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</si>
  <si>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</si>
  <si>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</si>
  <si>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</si>
  <si>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</si>
  <si>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</si>
  <si>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</si>
  <si>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</si>
  <si>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</si>
  <si>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</si>
  <si>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</si>
  <si>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</si>
  <si>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</si>
  <si>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</si>
  <si>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</si>
  <si>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</si>
  <si>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</si>
  <si>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</si>
  <si>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</si>
  <si>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</si>
  <si>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</si>
  <si>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</si>
  <si>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</si>
  <si>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</si>
  <si>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</si>
  <si>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</si>
  <si>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</si>
  <si>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</si>
  <si>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</si>
  <si>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</si>
  <si>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</si>
  <si>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</si>
  <si>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</si>
  <si>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</si>
  <si>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</si>
  <si>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</si>
  <si>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</si>
  <si>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</si>
  <si>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</si>
  <si>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</si>
  <si>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</si>
  <si>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</si>
  <si>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</si>
  <si>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</si>
  <si>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</si>
  <si>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</si>
  <si>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</si>
  <si>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</si>
  <si>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</si>
  <si>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</si>
  <si>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</si>
  <si>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</si>
  <si>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</si>
  <si>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</si>
  <si>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</si>
  <si>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</si>
  <si>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</si>
  <si>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</si>
  <si>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</si>
  <si>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</si>
  <si>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</si>
  <si>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</si>
  <si>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</si>
  <si>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</si>
  <si>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</si>
  <si>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</si>
  <si>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</si>
  <si>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</si>
  <si>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</si>
  <si>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</si>
  <si>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</si>
  <si>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</si>
  <si>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</si>
  <si>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</si>
  <si>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</si>
  <si>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</si>
  <si>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</si>
  <si>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</si>
  <si>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</si>
  <si>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</si>
  <si>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</si>
  <si>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</si>
  <si>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</si>
  <si>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</si>
  <si>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</si>
  <si>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</si>
  <si>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</si>
  <si>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</si>
  <si>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</si>
  <si>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</si>
  <si>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</si>
  <si>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</si>
  <si>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</si>
  <si>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</si>
  <si>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</si>
  <si>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</si>
  <si>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</si>
  <si>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</si>
  <si>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</si>
  <si>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</si>
  <si>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</si>
  <si>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</si>
  <si>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</si>
  <si>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</si>
  <si>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</si>
  <si>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</si>
  <si>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</si>
  <si>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</si>
  <si>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</si>
  <si>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</si>
  <si>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</si>
  <si>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</si>
  <si>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</si>
  <si>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</si>
  <si>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</si>
  <si>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</si>
  <si>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</si>
  <si>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</si>
  <si>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</si>
  <si>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</si>
  <si>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</si>
  <si>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</si>
  <si>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</si>
  <si>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</si>
  <si>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</si>
  <si>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</si>
  <si>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</si>
  <si>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</si>
  <si>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</si>
  <si>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</si>
  <si>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</si>
  <si>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</si>
  <si>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</si>
  <si>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</si>
  <si>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</si>
  <si>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</si>
  <si>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</si>
  <si>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</si>
  <si>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</si>
  <si>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</si>
  <si>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</si>
  <si>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</si>
  <si>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</si>
  <si>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</si>
  <si>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</si>
  <si>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</si>
  <si>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</si>
  <si>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</si>
  <si>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</si>
  <si>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</si>
  <si>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</si>
  <si>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</si>
  <si>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</si>
  <si>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</si>
  <si>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</si>
  <si>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</si>
  <si>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</si>
  <si>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</si>
  <si>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</si>
  <si>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</si>
  <si>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</si>
  <si>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</si>
  <si>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</si>
  <si>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</si>
  <si>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</si>
  <si>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</si>
  <si>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</si>
  <si>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</si>
  <si>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</si>
  <si>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</si>
  <si>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</si>
  <si>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</si>
  <si>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</si>
  <si>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</si>
  <si>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</si>
  <si>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</si>
  <si>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</si>
  <si>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</si>
  <si>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</si>
  <si>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</si>
  <si>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</si>
  <si>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</si>
  <si>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</si>
  <si>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</si>
  <si>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</si>
  <si>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</si>
  <si>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</si>
  <si>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</si>
  <si>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</si>
  <si>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</si>
  <si>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</si>
  <si>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</si>
  <si>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</si>
  <si>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</si>
  <si>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</si>
  <si>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</si>
  <si>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</si>
  <si>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</si>
  <si>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</si>
  <si>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</si>
  <si>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</si>
  <si>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</si>
  <si>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</si>
  <si>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</si>
  <si>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</si>
  <si>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</si>
  <si>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</si>
  <si>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</si>
  <si>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</si>
  <si>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</si>
  <si>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</si>
  <si>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</si>
  <si>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</si>
  <si>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</si>
  <si>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</si>
  <si>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</si>
  <si>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</si>
  <si>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</si>
  <si>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</si>
  <si>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</si>
  <si>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</si>
  <si>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</si>
  <si>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</si>
  <si>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</si>
  <si>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</si>
  <si>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</si>
  <si>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</si>
  <si>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</si>
  <si>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</si>
  <si>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</si>
  <si>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</si>
  <si>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</si>
  <si>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</si>
  <si>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</si>
  <si>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</si>
  <si>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</si>
  <si>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</si>
  <si>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</si>
  <si>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</si>
  <si>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</si>
  <si>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</si>
  <si>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</si>
  <si>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</si>
  <si>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</si>
  <si>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</si>
  <si>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</si>
  <si>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</si>
  <si>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</si>
  <si>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</si>
  <si>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</si>
  <si>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</si>
  <si>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</si>
  <si>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</si>
  <si>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</si>
  <si>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</si>
  <si>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</si>
  <si>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</si>
  <si>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</si>
  <si>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</si>
  <si>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</si>
  <si>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</si>
  <si>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</si>
  <si>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</si>
  <si>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</si>
  <si>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</si>
  <si>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</si>
  <si>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</si>
  <si>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</si>
  <si>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</si>
  <si>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</si>
  <si>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</si>
  <si>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</si>
  <si>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</si>
  <si>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</si>
  <si>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</si>
  <si>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</si>
  <si>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</si>
  <si>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</si>
  <si>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</si>
  <si>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</si>
  <si>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</si>
  <si>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</si>
  <si>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</si>
  <si>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</si>
  <si>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</si>
  <si>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</si>
  <si>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</si>
  <si>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</si>
  <si>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</si>
  <si>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</si>
  <si>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</si>
  <si>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</si>
  <si>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</si>
  <si>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</si>
  <si>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</si>
  <si>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</si>
  <si>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</si>
  <si>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</si>
  <si>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</si>
  <si>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</si>
  <si>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</si>
  <si>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</si>
  <si>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</si>
  <si>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</si>
  <si>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</si>
  <si>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</si>
  <si>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</si>
  <si>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</si>
  <si>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</si>
  <si>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</si>
  <si>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</si>
  <si>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</si>
  <si>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</si>
  <si>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</si>
  <si>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</si>
  <si>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</si>
  <si>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</si>
  <si>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</si>
  <si>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</si>
  <si>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</si>
  <si>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</si>
  <si>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</si>
  <si>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</si>
  <si>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</si>
  <si>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</si>
  <si>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</si>
  <si>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</si>
  <si>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</si>
  <si>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</si>
  <si>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</si>
  <si>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</si>
  <si>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</si>
  <si>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</si>
  <si>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</si>
  <si>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</si>
  <si>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</si>
  <si>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</si>
  <si>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</si>
  <si>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</si>
  <si>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</si>
  <si>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</si>
  <si>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</si>
  <si>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</si>
  <si>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</si>
  <si>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</si>
  <si>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</si>
  <si>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</si>
  <si>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</si>
  <si>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</si>
  <si>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</si>
  <si>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</si>
  <si>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</si>
  <si>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</si>
  <si>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</si>
  <si>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</si>
  <si>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</si>
  <si>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</si>
  <si>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</si>
  <si>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</si>
  <si>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</si>
  <si>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</si>
  <si>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</si>
  <si>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</si>
  <si>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</si>
  <si>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</si>
  <si>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</si>
  <si>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</si>
  <si>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</si>
  <si>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</si>
  <si>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</si>
  <si>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</si>
  <si>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</si>
  <si>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</si>
  <si>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</si>
  <si>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</si>
  <si>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</si>
  <si>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</si>
  <si>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</si>
  <si>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</si>
  <si>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</si>
  <si>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</si>
  <si>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</si>
  <si>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</si>
  <si>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</si>
  <si>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</si>
  <si>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</si>
  <si>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</si>
  <si>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</si>
  <si>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</si>
  <si>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</si>
  <si>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</si>
  <si>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</si>
  <si>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</si>
  <si>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</si>
  <si>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</si>
  <si>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</si>
  <si>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</si>
  <si>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</si>
  <si>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</si>
  <si>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</si>
  <si>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</si>
  <si>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</si>
  <si>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</si>
  <si>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</si>
  <si>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</si>
  <si>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</si>
  <si>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</si>
  <si>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</si>
  <si>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</si>
  <si>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</si>
  <si>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</si>
  <si>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</si>
  <si>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</si>
  <si>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</si>
  <si>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</si>
  <si>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</si>
  <si>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</si>
  <si>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</si>
  <si>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</si>
  <si>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</si>
  <si>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</si>
  <si>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</si>
  <si>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</si>
  <si>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</si>
  <si>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</si>
  <si>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</si>
  <si>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</si>
  <si>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</si>
  <si>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</si>
  <si>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</si>
  <si>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</si>
  <si>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</si>
  <si>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</si>
  <si>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</si>
  <si>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</si>
  <si>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</si>
  <si>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</si>
  <si>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</si>
  <si>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</si>
  <si>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</si>
  <si>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</si>
  <si>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</si>
  <si>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</si>
  <si>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</si>
  <si>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</si>
  <si>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</si>
  <si>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</si>
  <si>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</si>
  <si>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</si>
  <si>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</si>
  <si>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</si>
  <si>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</si>
  <si>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</si>
  <si>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</si>
  <si>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</si>
  <si>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</si>
  <si>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</si>
  <si>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</si>
  <si>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</si>
  <si>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</si>
  <si>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</si>
  <si>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</si>
  <si>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</si>
  <si>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</si>
  <si>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</si>
  <si>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</si>
  <si>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</si>
  <si>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</si>
  <si>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</si>
  <si>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</si>
  <si>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</si>
  <si>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</si>
  <si>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</si>
  <si>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</si>
  <si>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</si>
  <si>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</si>
  <si>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</si>
  <si>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</si>
  <si>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</si>
  <si>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</si>
  <si>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</si>
  <si>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</si>
  <si>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</si>
  <si>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</si>
  <si>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</si>
  <si>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</si>
  <si>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</si>
  <si>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</si>
  <si>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</si>
  <si>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</si>
  <si>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</si>
  <si>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</si>
  <si>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</si>
  <si>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</si>
  <si>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</si>
  <si>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</si>
  <si>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</si>
  <si>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</si>
  <si>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</si>
  <si>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</si>
  <si>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</si>
  <si>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</si>
  <si>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</si>
  <si>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</si>
  <si>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</si>
  <si>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</si>
  <si>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</si>
  <si>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</si>
  <si>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</si>
  <si>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</si>
  <si>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</si>
  <si>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</si>
  <si>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</si>
  <si>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</si>
  <si>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</si>
  <si>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</si>
  <si>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</si>
  <si>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</si>
  <si>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</si>
  <si>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</si>
  <si>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</si>
  <si>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</si>
  <si>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</si>
  <si>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</si>
  <si>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</si>
  <si>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</si>
  <si>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</si>
  <si>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</si>
  <si>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</si>
  <si>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</si>
  <si>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</si>
  <si>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</si>
  <si>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</si>
  <si>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</si>
  <si>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</si>
  <si>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</si>
  <si>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</si>
  <si>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</si>
  <si>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</si>
  <si>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</si>
  <si>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</si>
  <si>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</si>
  <si>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</si>
  <si>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</si>
  <si>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</si>
  <si>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</si>
  <si>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</si>
  <si>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</si>
  <si>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</si>
  <si>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</si>
  <si>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</si>
  <si>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</si>
  <si>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</si>
  <si>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</si>
  <si>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</si>
  <si>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</si>
  <si>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</si>
  <si>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</si>
  <si>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</si>
  <si>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</si>
  <si>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</si>
  <si>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</si>
  <si>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</si>
  <si>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</si>
  <si>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</si>
  <si>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</si>
  <si>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</si>
  <si>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</si>
  <si>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</si>
  <si>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</si>
  <si>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</si>
  <si>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</si>
  <si>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</si>
  <si>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</si>
  <si>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</si>
  <si>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</si>
  <si>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</si>
  <si>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</si>
  <si>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</si>
  <si>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</si>
  <si>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</si>
  <si>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</si>
  <si>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</si>
  <si>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</si>
  <si>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</si>
  <si>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</si>
  <si>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</si>
  <si>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</si>
  <si>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</si>
  <si>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</si>
  <si>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</si>
  <si>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</si>
  <si>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</si>
  <si>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</si>
  <si>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</si>
  <si>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</si>
  <si>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</si>
  <si>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</si>
  <si>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</si>
  <si>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</si>
  <si>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</si>
  <si>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</si>
  <si>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</si>
  <si>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</si>
  <si>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</si>
  <si>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</si>
  <si>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</si>
  <si>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</si>
  <si>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</si>
  <si>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</si>
  <si>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</si>
  <si>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</si>
  <si>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</si>
  <si>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</si>
  <si>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</si>
  <si>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</si>
  <si>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</si>
  <si>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</si>
  <si>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</si>
  <si>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</si>
  <si>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</si>
  <si>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</si>
  <si>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</si>
  <si>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</si>
  <si>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</si>
  <si>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</si>
  <si>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</si>
  <si>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</si>
  <si>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</si>
  <si>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</si>
  <si>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</si>
  <si>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</si>
  <si>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</si>
  <si>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</si>
  <si>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</si>
  <si>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</si>
  <si>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</si>
  <si>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</si>
  <si>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</si>
  <si>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</si>
  <si>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</si>
  <si>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</si>
  <si>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</si>
  <si>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</si>
  <si>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</si>
  <si>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</si>
  <si>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</si>
  <si>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</si>
  <si>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</si>
  <si>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</si>
  <si>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</si>
  <si>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</si>
  <si>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</si>
  <si>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</si>
  <si>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</si>
  <si>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</si>
  <si>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</si>
  <si>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</si>
  <si>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</si>
  <si>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</si>
  <si>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</si>
  <si>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</si>
  <si>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</si>
  <si>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</si>
  <si>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</si>
  <si>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</si>
  <si>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</si>
  <si>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</si>
  <si>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</si>
  <si>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</si>
  <si>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</si>
  <si>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</si>
  <si>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</si>
  <si>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</si>
  <si>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</si>
  <si>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</si>
  <si>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</si>
  <si>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</si>
  <si>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</si>
  <si>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</si>
  <si>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</si>
  <si>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</si>
  <si>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</si>
  <si>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</si>
  <si>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</si>
  <si>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</si>
  <si>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</si>
  <si>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</si>
  <si>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</si>
  <si>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</si>
  <si>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</si>
  <si>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</si>
  <si>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</si>
  <si>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</si>
  <si>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</si>
  <si>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</si>
  <si>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</si>
  <si>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</si>
  <si>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</si>
  <si>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</si>
  <si>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</si>
  <si>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</si>
  <si>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</si>
  <si>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</si>
  <si>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</si>
  <si>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</si>
  <si>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</si>
  <si>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</si>
  <si>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</si>
  <si>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</si>
  <si>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</si>
  <si>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</si>
  <si>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</si>
  <si>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</si>
  <si>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</si>
  <si>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</si>
  <si>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</si>
  <si>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</si>
  <si>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</si>
  <si>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</si>
  <si>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</si>
  <si>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</si>
  <si>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</si>
  <si>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</si>
  <si>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</si>
  <si>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</si>
  <si>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</si>
  <si>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</si>
  <si>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</si>
  <si>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</si>
  <si>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</si>
  <si>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</si>
  <si>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</si>
  <si>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</si>
  <si>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</si>
  <si>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</si>
  <si>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</si>
  <si>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</si>
  <si>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</si>
  <si>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</si>
  <si>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</si>
  <si>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</si>
  <si>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</si>
  <si>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</si>
  <si>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</si>
  <si>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</si>
  <si>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</si>
  <si>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</si>
  <si>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</si>
  <si>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</si>
  <si>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</si>
  <si>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</si>
  <si>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</si>
  <si>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</si>
  <si>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</si>
  <si>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</si>
  <si>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</si>
  <si>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</si>
  <si>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</si>
  <si>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</si>
  <si>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</si>
  <si>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</si>
  <si>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</si>
  <si>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</si>
  <si>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</si>
  <si>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</si>
  <si>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</si>
  <si>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</si>
  <si>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</si>
  <si>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</si>
  <si>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</si>
  <si>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</si>
  <si>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</si>
  <si>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</si>
  <si>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</si>
  <si>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</si>
  <si>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</si>
  <si>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</si>
  <si>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</si>
  <si>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</si>
  <si>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</si>
  <si>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</si>
  <si>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</si>
  <si>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</si>
  <si>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</si>
  <si>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</si>
  <si>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</si>
  <si>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</si>
  <si>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</si>
  <si>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</si>
  <si>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</si>
  <si>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</si>
  <si>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</si>
  <si>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</si>
  <si>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</si>
  <si>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</si>
  <si>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</si>
  <si>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</si>
  <si>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</si>
  <si>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</si>
  <si>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</si>
  <si>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</si>
  <si>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</si>
  <si>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</si>
  <si>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</si>
  <si>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</si>
  <si>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</si>
  <si>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</si>
  <si>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</si>
  <si>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</si>
  <si>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</si>
  <si>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</si>
  <si>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</si>
  <si>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</si>
  <si>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</si>
  <si>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</si>
  <si>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</si>
  <si>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</si>
  <si>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</si>
  <si>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</si>
  <si>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</si>
  <si>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</si>
  <si>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</si>
  <si>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</si>
  <si>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</si>
  <si>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</si>
  <si>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</si>
  <si>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</si>
  <si>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</si>
  <si>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</si>
  <si>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</si>
  <si>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</si>
  <si>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</si>
  <si>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</si>
  <si>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</si>
  <si>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</si>
  <si>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</si>
  <si>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</si>
  <si>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</si>
  <si>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</si>
  <si>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</si>
  <si>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</si>
  <si>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</si>
  <si>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</si>
  <si>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</si>
  <si>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</si>
  <si>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</si>
  <si>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</si>
  <si>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</si>
  <si>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</si>
  <si>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</si>
  <si>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</si>
  <si>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</si>
  <si>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</si>
  <si>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</si>
  <si>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</si>
  <si>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</si>
  <si>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</si>
  <si>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</si>
  <si>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</si>
  <si>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</si>
  <si>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</si>
  <si>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</si>
  <si>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</si>
  <si>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</si>
  <si>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</si>
  <si>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</si>
  <si>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</si>
  <si>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</si>
  <si>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</si>
  <si>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</si>
  <si>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</si>
  <si>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</si>
  <si>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</si>
  <si>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</si>
  <si>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</si>
  <si>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</si>
  <si>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</si>
  <si>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</si>
  <si>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</si>
  <si>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</si>
  <si>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</si>
  <si>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</si>
  <si>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</si>
  <si>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</si>
  <si>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</si>
  <si>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</si>
  <si>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</si>
  <si>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</si>
  <si>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</si>
  <si>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</si>
  <si>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</si>
  <si>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</si>
  <si>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</si>
  <si>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</si>
  <si>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</si>
  <si>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</si>
  <si>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</si>
  <si>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</si>
  <si>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</si>
  <si>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</si>
  <si>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</si>
  <si>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</si>
  <si>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</si>
  <si>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</si>
  <si>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</si>
  <si>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</si>
  <si>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</si>
  <si>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</si>
  <si>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</si>
  <si>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</si>
  <si>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</si>
  <si>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</si>
  <si>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</si>
  <si>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</si>
  <si>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</si>
  <si>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</si>
  <si>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</si>
  <si>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</si>
  <si>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</si>
  <si>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</si>
  <si>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</si>
  <si>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</si>
  <si>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</si>
  <si>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</si>
  <si>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</si>
  <si>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</si>
  <si>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</si>
  <si>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</si>
  <si>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</si>
  <si>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</si>
  <si>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</si>
  <si>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</si>
  <si>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</si>
  <si>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</si>
  <si>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</si>
  <si>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</si>
  <si>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</si>
  <si>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</si>
  <si>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</si>
  <si>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</si>
  <si>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</si>
  <si>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</si>
  <si>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</si>
  <si>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</si>
  <si>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</si>
  <si>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</si>
  <si>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</si>
  <si>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</si>
  <si>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</si>
  <si>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</si>
  <si>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</si>
  <si>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</si>
  <si>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</si>
  <si>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</si>
  <si>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</si>
  <si>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</si>
  <si>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</si>
  <si>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</si>
  <si>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</si>
  <si>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</si>
  <si>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</si>
  <si>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</si>
  <si>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</si>
  <si>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</si>
  <si>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</si>
  <si>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</si>
  <si>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</si>
  <si>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</si>
  <si>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</si>
  <si>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</si>
  <si>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</si>
  <si>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</si>
  <si>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</si>
  <si>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</si>
  <si>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</si>
  <si>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</si>
  <si>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</si>
  <si>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</si>
  <si>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</si>
  <si>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</si>
  <si>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</si>
  <si>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</si>
  <si>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</si>
  <si>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</si>
  <si>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</si>
  <si>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</si>
  <si>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</si>
  <si>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</si>
  <si>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</si>
  <si>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</si>
  <si>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</si>
  <si>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</si>
  <si>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</si>
  <si>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</si>
  <si>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</si>
  <si>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</si>
  <si>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</si>
  <si>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</si>
  <si>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</si>
  <si>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</si>
  <si>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</si>
  <si>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</si>
  <si>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</si>
  <si>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</si>
  <si>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</si>
  <si>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</si>
  <si>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</si>
  <si>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</si>
  <si>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</si>
  <si>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</si>
  <si>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</si>
  <si>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</si>
  <si>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</si>
  <si>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</si>
  <si>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</si>
  <si>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</si>
  <si>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</si>
  <si>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</si>
  <si>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</si>
  <si>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</si>
  <si>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</si>
  <si>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</si>
  <si>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</si>
  <si>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</si>
  <si>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</si>
  <si>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</si>
  <si>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</si>
  <si>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</si>
  <si>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</si>
  <si>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</si>
  <si>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</si>
  <si>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</si>
  <si>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</si>
  <si>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</si>
  <si>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</si>
  <si>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</si>
  <si>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</si>
  <si>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</si>
  <si>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</si>
  <si>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</si>
  <si>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</si>
  <si>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</si>
  <si>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</si>
  <si>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</si>
  <si>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</si>
  <si>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</si>
  <si>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</si>
  <si>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</si>
  <si>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</si>
  <si>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</si>
  <si>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</si>
  <si>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</si>
  <si>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</si>
  <si>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</si>
  <si>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</si>
  <si>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</si>
  <si>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</si>
  <si>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</si>
  <si>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</si>
  <si>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</si>
  <si>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</si>
  <si>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</si>
  <si>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</si>
  <si>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</si>
  <si>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</si>
  <si>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</si>
  <si>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</si>
  <si>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</si>
  <si>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</si>
  <si>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</si>
  <si>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</si>
  <si>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</si>
  <si>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</si>
  <si>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</si>
  <si>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</si>
  <si>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</si>
  <si>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</si>
  <si>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</si>
  <si>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</si>
  <si>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</si>
  <si>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</si>
  <si>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</si>
  <si>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</si>
  <si>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</si>
  <si>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</si>
  <si>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</si>
  <si>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</si>
  <si>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</si>
  <si>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</si>
  <si>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</si>
  <si>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</si>
  <si>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</si>
  <si>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</si>
  <si>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</si>
  <si>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</si>
  <si>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</si>
  <si>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</si>
  <si>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</si>
  <si>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</si>
  <si>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</si>
  <si>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</si>
  <si>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</si>
  <si>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</si>
  <si>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</si>
  <si>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</si>
  <si>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</si>
  <si>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</si>
  <si>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</si>
  <si>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</si>
  <si>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</si>
  <si>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</si>
  <si>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</si>
  <si>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</si>
  <si>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</si>
  <si>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</si>
  <si>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</si>
  <si>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</si>
  <si>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</si>
  <si>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</si>
  <si>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</si>
  <si>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</si>
  <si>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</si>
  <si>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</si>
  <si>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</si>
  <si>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</si>
  <si>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</si>
  <si>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</si>
  <si>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</si>
  <si>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</si>
  <si>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</si>
  <si>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</si>
  <si>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</si>
  <si>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</si>
  <si>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</si>
  <si>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</si>
  <si>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</si>
  <si>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</si>
  <si>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</si>
  <si>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</si>
  <si>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</si>
  <si>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</si>
  <si>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</si>
  <si>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</si>
  <si>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</si>
  <si>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</si>
  <si>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</si>
  <si>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</si>
  <si>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</si>
  <si>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</si>
  <si>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</si>
  <si>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</si>
  <si>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</si>
  <si>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</si>
  <si>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</si>
  <si>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</si>
  <si>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</si>
  <si>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</si>
  <si>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</si>
  <si>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</si>
  <si>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</si>
  <si>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</si>
  <si>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</si>
  <si>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</si>
  <si>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</si>
  <si>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</si>
  <si>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</si>
  <si>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</si>
  <si>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</si>
  <si>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</si>
  <si>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</si>
  <si>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</si>
  <si>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</si>
  <si>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</si>
  <si>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</si>
  <si>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</si>
  <si>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</si>
  <si>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</si>
  <si>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</si>
  <si>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</si>
  <si>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</si>
  <si>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</si>
  <si>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</si>
  <si>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</si>
  <si>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</si>
  <si>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</si>
  <si>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</si>
  <si>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</si>
  <si>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</si>
  <si>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</si>
  <si>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</si>
  <si>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</si>
  <si>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</si>
  <si>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</si>
  <si>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</si>
  <si>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</si>
  <si>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</si>
  <si>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</si>
  <si>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</si>
  <si>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</si>
  <si>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</si>
  <si>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</si>
  <si>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</si>
  <si>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</si>
  <si>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</si>
  <si>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</si>
  <si>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</si>
  <si>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</si>
  <si>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</si>
  <si>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</si>
  <si>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</si>
  <si>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</si>
  <si>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</si>
  <si>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</si>
  <si>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</si>
  <si>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</si>
  <si>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</si>
  <si>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</si>
  <si>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</si>
  <si>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</si>
  <si>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</si>
  <si>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</si>
  <si>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</si>
  <si>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</si>
  <si>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</si>
  <si>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</si>
  <si>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</si>
  <si>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</si>
  <si>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</si>
  <si>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</si>
  <si>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</si>
  <si>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</si>
  <si>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</si>
  <si>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</si>
  <si>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</si>
  <si>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</si>
  <si>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</si>
  <si>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</si>
  <si>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</si>
  <si>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</si>
  <si>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</si>
  <si>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</si>
  <si>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</si>
  <si>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</si>
  <si>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</si>
  <si>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</si>
  <si>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</si>
  <si>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</si>
  <si>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</si>
  <si>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</si>
  <si>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</si>
  <si>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</si>
  <si>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</si>
  <si>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</si>
  <si>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</si>
  <si>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</si>
  <si>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</si>
  <si>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</si>
  <si>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</si>
  <si>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</si>
  <si>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</si>
  <si>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</si>
  <si>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</si>
  <si>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</si>
  <si>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</si>
  <si>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</si>
  <si>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</si>
  <si>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</si>
  <si>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</si>
  <si>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</si>
  <si>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</si>
  <si>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</si>
  <si>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</si>
  <si>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</si>
  <si>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</si>
  <si>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</si>
  <si>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</si>
  <si>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</si>
  <si>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</si>
  <si>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</si>
  <si>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</si>
  <si>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</si>
  <si>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</si>
  <si>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</si>
  <si>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</si>
  <si>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</si>
  <si>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</si>
  <si>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</si>
  <si>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</si>
  <si>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</si>
  <si>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</si>
  <si>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</si>
  <si>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</si>
  <si>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</si>
  <si>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</si>
  <si>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</si>
  <si>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</si>
  <si>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</si>
  <si>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</si>
  <si>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</si>
  <si>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</si>
  <si>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</si>
  <si>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</si>
  <si>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</si>
  <si>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</si>
  <si>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</si>
  <si>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</si>
  <si>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</si>
  <si>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</si>
  <si>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</si>
  <si>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</si>
  <si>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</si>
  <si>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</si>
  <si>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</si>
  <si>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</si>
  <si>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</si>
  <si>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</si>
  <si>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</si>
  <si>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</si>
  <si>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</si>
  <si>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</si>
  <si>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</si>
  <si>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</si>
  <si>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</si>
  <si>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</si>
  <si>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</si>
  <si>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</si>
  <si>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</si>
  <si>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</si>
  <si>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</si>
  <si>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</si>
  <si>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</si>
  <si>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</si>
  <si>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</si>
  <si>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</si>
  <si>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</si>
  <si>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</si>
  <si>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</si>
  <si>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</si>
  <si>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</si>
  <si>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</si>
  <si>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</si>
  <si>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</si>
  <si>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</si>
  <si>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</si>
  <si>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</si>
  <si>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</si>
  <si>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</si>
  <si>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</si>
  <si>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</si>
  <si>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</si>
  <si>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</si>
  <si>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</si>
  <si>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</si>
  <si>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</si>
  <si>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</si>
  <si>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</si>
  <si>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</si>
  <si>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</si>
  <si>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</si>
  <si>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</si>
  <si>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</si>
  <si>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</si>
  <si>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</si>
  <si>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</si>
  <si>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</si>
  <si>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</si>
  <si>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</si>
  <si>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</si>
  <si>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</si>
  <si>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</si>
  <si>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</si>
  <si>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</si>
  <si>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</si>
  <si>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</si>
  <si>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</si>
  <si>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</si>
  <si>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</si>
  <si>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</si>
  <si>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</si>
  <si>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</si>
  <si>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</si>
  <si>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</si>
  <si>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</si>
  <si>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</si>
  <si>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</si>
  <si>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</si>
  <si>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</si>
  <si>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</si>
  <si>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</si>
  <si>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</si>
  <si>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</si>
  <si>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</si>
  <si>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</si>
  <si>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</si>
  <si>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</si>
  <si>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</si>
  <si>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</si>
  <si>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</si>
  <si>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</si>
  <si>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</si>
  <si>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</si>
  <si>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</si>
  <si>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</si>
  <si>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</si>
  <si>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</si>
  <si>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</si>
  <si>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</si>
  <si>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</si>
  <si>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</si>
  <si>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</si>
  <si>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</si>
  <si>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</si>
  <si>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</si>
  <si>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</si>
  <si>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</si>
  <si>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</si>
  <si>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</si>
  <si>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</si>
  <si>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</si>
  <si>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</si>
  <si>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</si>
  <si>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</si>
  <si>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</si>
  <si>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</si>
  <si>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</si>
  <si>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</si>
  <si>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</si>
  <si>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</si>
  <si>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</si>
  <si>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</si>
  <si>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</si>
  <si>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</si>
  <si>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</si>
  <si>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</si>
  <si>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</si>
  <si>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</si>
  <si>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</si>
  <si>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</si>
  <si>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</si>
  <si>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</si>
  <si>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</si>
  <si>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</si>
  <si>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</si>
  <si>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</si>
  <si>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</si>
  <si>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</si>
  <si>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</si>
  <si>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</si>
  <si>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</si>
  <si>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</si>
  <si>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</si>
  <si>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</si>
  <si>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</si>
  <si>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</si>
  <si>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</si>
  <si>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</si>
  <si>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</si>
  <si>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</si>
  <si>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</si>
  <si>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</si>
  <si>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</si>
  <si>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</si>
  <si>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</si>
  <si>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</si>
  <si>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</si>
  <si>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</si>
  <si>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</si>
  <si>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</si>
  <si>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</si>
  <si>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</si>
  <si>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</si>
  <si>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</si>
  <si>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</si>
  <si>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</si>
  <si>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</si>
  <si>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</si>
  <si>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</si>
  <si>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</si>
  <si>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</si>
  <si>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</si>
  <si>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</si>
  <si>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</si>
  <si>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</si>
  <si>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</si>
  <si>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</si>
  <si>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</si>
  <si>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</si>
  <si>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</si>
  <si>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</si>
  <si>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</si>
  <si>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</si>
  <si>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</si>
  <si>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</si>
  <si>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</si>
  <si>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</si>
  <si>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</si>
  <si>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</si>
  <si>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</si>
  <si>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</si>
  <si>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</si>
  <si>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</si>
  <si>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</si>
  <si>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</si>
  <si>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</si>
  <si>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</si>
  <si>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</si>
  <si>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</si>
  <si>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</si>
  <si>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</si>
  <si>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</si>
  <si>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</si>
  <si>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</si>
  <si>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</si>
  <si>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</si>
  <si>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</si>
  <si>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</si>
  <si>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</si>
  <si>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</si>
  <si>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</si>
  <si>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</si>
  <si>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</si>
  <si>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</si>
  <si>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</si>
  <si>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</si>
  <si>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</si>
  <si>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</si>
  <si>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</si>
  <si>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</si>
  <si>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</si>
  <si>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</si>
  <si>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</si>
  <si>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</si>
  <si>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</si>
  <si>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</si>
  <si>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</si>
  <si>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</si>
  <si>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</si>
  <si>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</si>
  <si>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</si>
  <si>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</si>
  <si>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</si>
  <si>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</si>
  <si>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</si>
  <si>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</si>
  <si>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</si>
  <si>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</si>
  <si>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</si>
  <si>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</si>
  <si>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</si>
  <si>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</si>
  <si>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</si>
  <si>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</si>
  <si>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</si>
  <si>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</si>
  <si>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</si>
  <si>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</si>
  <si>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</si>
  <si>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</si>
  <si>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</si>
  <si>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</si>
  <si>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</si>
  <si>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</si>
  <si>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</si>
  <si>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</si>
  <si>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</si>
  <si>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</si>
  <si>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</si>
  <si>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</si>
  <si>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</si>
  <si>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</si>
  <si>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</si>
  <si>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</si>
  <si>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</si>
  <si>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</si>
  <si>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</si>
  <si>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</si>
  <si>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</si>
  <si>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</si>
  <si>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</si>
  <si>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</si>
  <si>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</si>
  <si>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</si>
  <si>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</si>
  <si>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</si>
  <si>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</si>
  <si>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</si>
  <si>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</si>
  <si>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</si>
  <si>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</si>
  <si>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</si>
  <si>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</si>
  <si>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</si>
  <si>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</si>
  <si>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</si>
  <si>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</si>
  <si>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</si>
  <si>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</si>
  <si>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</si>
  <si>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</si>
  <si>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</si>
  <si>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</si>
  <si>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</si>
  <si>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</si>
  <si>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</si>
  <si>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</si>
  <si>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</si>
  <si>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</si>
  <si>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</si>
  <si>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</si>
  <si>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</si>
  <si>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</si>
  <si>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</si>
  <si>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</si>
  <si>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</si>
  <si>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</si>
  <si>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</si>
  <si>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</si>
  <si>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</si>
  <si>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</si>
  <si>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</si>
  <si>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</si>
  <si>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</si>
  <si>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</si>
  <si>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</si>
  <si>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</si>
  <si>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</si>
  <si>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</si>
  <si>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</si>
  <si>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</si>
  <si>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</si>
  <si>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</si>
  <si>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</si>
  <si>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</si>
  <si>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</si>
  <si>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</si>
  <si>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</si>
  <si>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</si>
  <si>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</si>
  <si>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</si>
  <si>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</si>
  <si>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</si>
  <si>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</si>
  <si>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</si>
  <si>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</si>
  <si>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</si>
  <si>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</si>
  <si>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</si>
  <si>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</si>
  <si>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</si>
  <si>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</si>
  <si>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</si>
  <si>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</si>
  <si>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</si>
  <si>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</si>
  <si>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</si>
  <si>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</si>
  <si>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</si>
  <si>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</si>
  <si>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</si>
  <si>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</si>
  <si>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</si>
  <si>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</si>
  <si>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</si>
  <si>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</si>
  <si>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</si>
  <si>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</si>
  <si>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</si>
  <si>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</si>
  <si>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</si>
  <si>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</si>
  <si>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</si>
  <si>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</si>
  <si>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</si>
  <si>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</si>
  <si>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</si>
  <si>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</si>
  <si>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</si>
  <si>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</si>
  <si>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</si>
  <si>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</si>
  <si>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</si>
  <si>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</si>
  <si>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</si>
  <si>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</si>
  <si>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</si>
  <si>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</si>
  <si>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</si>
  <si>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</si>
  <si>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</si>
  <si>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</si>
  <si>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</si>
  <si>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</si>
  <si>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</si>
  <si>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</si>
  <si>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</si>
  <si>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</si>
  <si>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</si>
  <si>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</si>
  <si>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</si>
  <si>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</si>
  <si>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</si>
  <si>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</si>
  <si>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</si>
  <si>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</si>
  <si>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</si>
  <si>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</si>
  <si>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</si>
  <si>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</si>
  <si>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</si>
  <si>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</si>
  <si>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</si>
  <si>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</si>
  <si>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</si>
  <si>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</si>
  <si>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</si>
  <si>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</si>
  <si>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</si>
  <si>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</si>
  <si>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</si>
  <si>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</si>
  <si>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</si>
  <si>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</si>
  <si>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</si>
  <si>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</si>
  <si>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</si>
  <si>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</si>
  <si>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</si>
  <si>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</si>
  <si>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</si>
  <si>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</si>
  <si>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</si>
  <si>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</si>
  <si>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</si>
  <si>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</si>
  <si>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</si>
  <si>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</si>
  <si>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</si>
  <si>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</si>
  <si>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</si>
  <si>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</si>
  <si>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</si>
  <si>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</si>
  <si>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</si>
  <si>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</si>
  <si>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</si>
  <si>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</si>
  <si>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</si>
  <si>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</si>
  <si>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</si>
  <si>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</si>
  <si>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</si>
  <si>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</si>
  <si>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</si>
  <si>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</si>
  <si>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</si>
  <si>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</si>
  <si>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</si>
  <si>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</si>
  <si>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</si>
  <si>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</si>
  <si>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</si>
  <si>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</si>
  <si>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</si>
  <si>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</si>
  <si>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</si>
  <si>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</si>
  <si>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</si>
  <si>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</si>
  <si>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</si>
  <si>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</si>
  <si>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</si>
  <si>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</si>
  <si>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</si>
  <si>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</si>
  <si>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</si>
  <si>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</si>
  <si>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</si>
  <si>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</si>
  <si>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</si>
  <si>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</si>
  <si>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</si>
  <si>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</si>
  <si>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</si>
  <si>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</si>
  <si>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</si>
  <si>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</si>
  <si>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</si>
  <si>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</si>
  <si>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</si>
  <si>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</si>
  <si>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</si>
  <si>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</si>
  <si>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</si>
  <si>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</si>
  <si>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</si>
  <si>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</si>
  <si>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</si>
  <si>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</si>
  <si>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</si>
  <si>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</si>
  <si>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</si>
  <si>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</si>
  <si>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</si>
  <si>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</si>
  <si>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</si>
  <si>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</si>
  <si>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</si>
  <si>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</si>
  <si>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</si>
  <si>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</si>
  <si>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</si>
  <si>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</si>
  <si>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</si>
  <si>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</si>
  <si>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</si>
  <si>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</si>
  <si>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</si>
  <si>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</si>
  <si>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</si>
  <si>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</si>
  <si>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</si>
  <si>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</si>
  <si>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</si>
  <si>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</si>
  <si>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</si>
  <si>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</si>
  <si>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</si>
  <si>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</si>
  <si>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</si>
  <si>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</si>
  <si>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</si>
  <si>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</si>
  <si>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</si>
  <si>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</si>
  <si>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</si>
  <si>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</si>
  <si>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</si>
  <si>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</si>
  <si>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</si>
  <si>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</si>
  <si>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</si>
  <si>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</si>
  <si>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</si>
  <si>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</si>
  <si>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</si>
  <si>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</si>
  <si>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</si>
  <si>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</si>
  <si>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</si>
  <si>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</si>
  <si>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</si>
  <si>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</si>
  <si>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</si>
  <si>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</si>
  <si>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</si>
  <si>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</si>
  <si>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</si>
  <si>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</si>
  <si>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</si>
  <si>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</si>
  <si>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</si>
  <si>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</si>
  <si>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</si>
  <si>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</si>
  <si>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</si>
  <si>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</si>
  <si>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</si>
  <si>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</si>
  <si>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</si>
  <si>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</si>
  <si>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</si>
  <si>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</si>
  <si>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</si>
  <si>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</si>
  <si>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</si>
  <si>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</si>
  <si>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</si>
  <si>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</si>
  <si>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</si>
  <si>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</si>
  <si>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</si>
  <si>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</si>
  <si>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</si>
  <si>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</si>
  <si>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</si>
  <si>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</si>
  <si>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</si>
  <si>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</si>
  <si>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</si>
  <si>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</si>
  <si>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</si>
  <si>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</si>
  <si>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</si>
  <si>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</si>
  <si>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</si>
  <si>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</si>
  <si>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</si>
  <si>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</si>
  <si>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</si>
  <si>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</si>
  <si>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</si>
  <si>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</si>
  <si>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</si>
  <si>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</si>
  <si>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</si>
  <si>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</si>
  <si>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</si>
  <si>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</si>
  <si>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</si>
  <si>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</si>
  <si>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</si>
  <si>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</si>
  <si>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</si>
  <si>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</si>
  <si>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</si>
  <si>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</si>
  <si>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</si>
  <si>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</si>
  <si>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</si>
  <si>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</si>
  <si>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</si>
  <si>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</si>
  <si>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</si>
  <si>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</si>
  <si>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</si>
  <si>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</si>
  <si>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</si>
  <si>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</si>
  <si>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</si>
  <si>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</si>
  <si>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</si>
  <si>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</si>
  <si>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</si>
  <si>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</si>
  <si>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</si>
  <si>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</si>
  <si>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</si>
  <si>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</si>
  <si>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</si>
  <si>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</si>
  <si>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</si>
  <si>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</si>
  <si>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</si>
  <si>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</si>
  <si>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</si>
  <si>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</si>
  <si>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</si>
  <si>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</si>
  <si>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</si>
  <si>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</si>
  <si>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</si>
  <si>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</si>
  <si>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</si>
  <si>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</si>
  <si>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</si>
  <si>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</si>
  <si>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</si>
  <si>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</si>
  <si>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</si>
  <si>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</si>
  <si>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</si>
  <si>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</si>
  <si>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</si>
  <si>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</si>
  <si>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</si>
  <si>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</si>
  <si>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</si>
  <si>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</si>
  <si>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</si>
  <si>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</si>
  <si>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</si>
  <si>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</si>
  <si>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</si>
  <si>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</si>
  <si>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</si>
  <si>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</si>
  <si>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</si>
  <si>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</si>
  <si>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</si>
  <si>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</si>
  <si>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</si>
  <si>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</si>
  <si>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</si>
  <si>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</si>
  <si>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</si>
  <si>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</si>
  <si>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</si>
  <si>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</si>
  <si>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</si>
  <si>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</si>
  <si>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</si>
  <si>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</si>
  <si>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</si>
  <si>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</si>
  <si>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</si>
  <si>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</si>
  <si>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</si>
  <si>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</si>
  <si>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</si>
  <si>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</si>
  <si>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</si>
  <si>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</si>
  <si>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</si>
  <si>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</si>
  <si>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</si>
  <si>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</si>
  <si>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</si>
  <si>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</si>
  <si>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</si>
  <si>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</si>
  <si>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</si>
  <si>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</si>
  <si>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</si>
  <si>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</si>
  <si>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</si>
  <si>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</si>
  <si>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</si>
  <si>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</si>
  <si>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</si>
  <si>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</si>
  <si>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</si>
  <si>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</si>
  <si>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</si>
  <si>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</si>
  <si>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</si>
  <si>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</si>
  <si>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</si>
  <si>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</si>
  <si>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</si>
  <si>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</si>
  <si>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</si>
  <si>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</si>
  <si>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</si>
  <si>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</si>
  <si>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</si>
  <si>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</si>
  <si>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</si>
  <si>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</si>
  <si>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</si>
  <si>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</si>
  <si>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</si>
  <si>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</si>
  <si>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</si>
  <si>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</si>
  <si>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</si>
  <si>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</si>
  <si>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</si>
  <si>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</si>
  <si>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</si>
  <si>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</si>
  <si>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</si>
  <si>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</si>
  <si>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</si>
  <si>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</si>
  <si>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</si>
  <si>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</si>
  <si>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</si>
  <si>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</si>
  <si>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</si>
  <si>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</si>
  <si>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</si>
  <si>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</si>
  <si>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</si>
  <si>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</si>
  <si>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</si>
  <si>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</si>
  <si>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</si>
  <si>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</si>
  <si>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</si>
  <si>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</si>
  <si>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</si>
  <si>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</si>
  <si>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</si>
  <si>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</si>
  <si>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</si>
  <si>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</si>
  <si>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</si>
  <si>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</si>
  <si>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</si>
  <si>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</si>
  <si>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</si>
  <si>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</si>
  <si>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</si>
  <si>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</si>
  <si>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</si>
  <si>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</si>
  <si>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</si>
  <si>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</si>
  <si>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</si>
  <si>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</si>
  <si>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</si>
  <si>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</si>
  <si>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</si>
  <si>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</si>
  <si>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</si>
  <si>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</si>
  <si>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</si>
  <si>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</si>
  <si>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</si>
  <si>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</si>
  <si>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</si>
  <si>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</si>
  <si>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</si>
  <si>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</si>
  <si>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</si>
  <si>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</si>
  <si>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</si>
  <si>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</si>
  <si>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</si>
  <si>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</si>
  <si>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</si>
  <si>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</si>
  <si>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</si>
  <si>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</si>
  <si>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</si>
  <si>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</si>
  <si>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</si>
  <si>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</si>
  <si>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</si>
  <si>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</si>
  <si>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</si>
  <si>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</si>
  <si>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</si>
  <si>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</si>
  <si>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</si>
  <si>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</si>
  <si>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</si>
  <si>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</si>
  <si>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</si>
  <si>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</si>
  <si>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</si>
  <si>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</si>
  <si>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</si>
  <si>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</si>
  <si>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</si>
  <si>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</si>
  <si>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</si>
  <si>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</si>
  <si>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</si>
  <si>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</si>
  <si>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</si>
  <si>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</si>
  <si>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</si>
  <si>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</si>
  <si>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</si>
  <si>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</si>
  <si>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</si>
  <si>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</si>
  <si>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</si>
  <si>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</si>
  <si>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</si>
  <si>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</si>
  <si>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</si>
  <si>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</si>
  <si>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</si>
  <si>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</si>
  <si>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</si>
  <si>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</si>
  <si>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</si>
  <si>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</si>
  <si>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</si>
  <si>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</si>
  <si>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</si>
  <si>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</si>
  <si>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</si>
  <si>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</si>
  <si>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</si>
  <si>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</si>
  <si>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</si>
  <si>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</si>
  <si>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</si>
  <si>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</si>
  <si>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</si>
  <si>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</si>
  <si>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</si>
  <si>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</si>
  <si>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</si>
  <si>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</si>
  <si>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</si>
  <si>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</si>
  <si>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</si>
  <si>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</si>
  <si>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</si>
  <si>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</si>
  <si>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</si>
  <si>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</si>
  <si>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</si>
  <si>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</si>
  <si>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</si>
  <si>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</si>
  <si>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</si>
  <si>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</si>
  <si>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</si>
  <si>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</si>
  <si>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</si>
  <si>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</si>
  <si>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</si>
  <si>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</si>
  <si>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</si>
  <si>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</si>
  <si>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</si>
  <si>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</si>
  <si>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</si>
  <si>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</si>
  <si>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</si>
  <si>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</si>
  <si>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</si>
  <si>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</si>
  <si>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</si>
  <si>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</si>
  <si>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</si>
  <si>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</si>
  <si>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</si>
  <si>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</si>
  <si>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</si>
  <si>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</si>
  <si>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</si>
  <si>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</si>
  <si>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</si>
  <si>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</si>
  <si>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</si>
  <si>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</si>
  <si>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</si>
  <si>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</si>
  <si>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</si>
  <si>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</si>
  <si>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</si>
  <si>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</si>
  <si>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</si>
  <si>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</si>
  <si>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</si>
  <si>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</si>
  <si>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</si>
  <si>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</si>
  <si>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</si>
  <si>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</si>
  <si>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</si>
  <si>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</si>
  <si>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</si>
  <si>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</si>
  <si>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</si>
  <si>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</si>
  <si>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</si>
  <si>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</si>
  <si>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</si>
  <si>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</si>
  <si>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</si>
  <si>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</si>
  <si>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</si>
  <si>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</si>
  <si>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</si>
  <si>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</si>
  <si>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</si>
  <si>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</si>
  <si>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</si>
  <si>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</si>
  <si>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</si>
  <si>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</si>
  <si>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</si>
  <si>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</si>
  <si>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</si>
  <si>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</si>
  <si>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</si>
  <si>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</si>
  <si>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</si>
  <si>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</si>
  <si>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</si>
  <si>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</si>
  <si>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</si>
  <si>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</si>
  <si>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</si>
  <si>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</si>
  <si>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</si>
  <si>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</si>
  <si>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</si>
  <si>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</si>
  <si>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</si>
  <si>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</si>
  <si>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</si>
  <si>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</si>
  <si>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</si>
  <si>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</si>
  <si>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</si>
  <si>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</si>
  <si>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</si>
  <si>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</si>
  <si>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</si>
  <si>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</si>
  <si>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</si>
  <si>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</si>
  <si>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</si>
  <si>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</si>
  <si>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</si>
  <si>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</si>
  <si>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</si>
  <si>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</si>
  <si>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</si>
  <si>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</si>
  <si>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</si>
  <si>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</si>
  <si>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</si>
  <si>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</si>
  <si>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</si>
  <si>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</si>
  <si>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</si>
  <si>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</si>
  <si>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</si>
  <si>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</si>
  <si>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</si>
  <si>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</si>
  <si>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</si>
  <si>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</si>
  <si>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</si>
  <si>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</si>
  <si>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</si>
  <si>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</si>
  <si>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</si>
  <si>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</si>
  <si>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</si>
  <si>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</si>
  <si>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</si>
  <si>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</si>
  <si>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</si>
  <si>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</si>
  <si>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</si>
  <si>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</si>
  <si>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</si>
  <si>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</si>
  <si>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</si>
  <si>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</si>
  <si>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</si>
  <si>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</si>
  <si>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</si>
  <si>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</si>
  <si>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</si>
  <si>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</si>
  <si>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</si>
  <si>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</si>
  <si>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</si>
  <si>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</si>
  <si>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</si>
  <si>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</si>
  <si>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</si>
  <si>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</si>
  <si>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</si>
  <si>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</si>
  <si>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</si>
  <si>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</si>
  <si>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</si>
  <si>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</si>
  <si>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</si>
  <si>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</si>
  <si>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</si>
  <si>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</si>
  <si>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</si>
  <si>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</si>
  <si>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</si>
  <si>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</si>
  <si>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</si>
  <si>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</si>
  <si>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</si>
  <si>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</si>
  <si>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</si>
  <si>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</si>
  <si>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</si>
  <si>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</si>
  <si>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</si>
  <si>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</si>
  <si>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</si>
  <si>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</si>
  <si>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</si>
  <si>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</si>
  <si>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</si>
  <si>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</si>
  <si>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</si>
  <si>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</si>
  <si>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</si>
  <si>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</si>
  <si>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</si>
  <si>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</si>
  <si>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</si>
  <si>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</si>
  <si>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</si>
  <si>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</si>
  <si>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</si>
  <si>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</si>
  <si>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</si>
  <si>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</si>
  <si>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</si>
  <si>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</si>
  <si>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</si>
  <si>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</si>
  <si>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</si>
  <si>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</si>
  <si>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</si>
  <si>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</si>
  <si>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</si>
  <si>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</si>
  <si>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</si>
  <si>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</si>
  <si>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</si>
  <si>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</si>
  <si>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</si>
  <si>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</si>
  <si>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</si>
  <si>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</si>
  <si>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</si>
  <si>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</si>
  <si>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</si>
  <si>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</si>
  <si>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</si>
  <si>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</si>
  <si>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</si>
  <si>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</si>
  <si>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</si>
  <si>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</si>
  <si>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</si>
  <si>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</si>
  <si>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</si>
  <si>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</si>
  <si>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</si>
  <si>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</si>
  <si>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</si>
  <si>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</si>
  <si>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</si>
  <si>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</si>
  <si>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</si>
  <si>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</si>
  <si>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</si>
  <si>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</si>
  <si>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</si>
  <si>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</si>
  <si>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</si>
  <si>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</si>
  <si>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</si>
  <si>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</si>
  <si>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</si>
  <si>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</si>
  <si>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</si>
  <si>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</si>
  <si>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</si>
  <si>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</si>
  <si>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</si>
  <si>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</si>
  <si>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</si>
  <si>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</si>
  <si>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</si>
  <si>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</si>
  <si>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</si>
  <si>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</si>
  <si>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</si>
  <si>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</si>
  <si>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</si>
  <si>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</si>
  <si>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</si>
  <si>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</si>
  <si>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</si>
  <si>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</si>
  <si>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</si>
  <si>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</si>
  <si>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</si>
  <si>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</si>
  <si>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</si>
  <si>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</si>
  <si>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</si>
  <si>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</si>
  <si>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</si>
  <si>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</si>
  <si>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</si>
  <si>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</si>
  <si>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</si>
  <si>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</si>
  <si>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</si>
  <si>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</si>
  <si>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</si>
  <si>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</si>
  <si>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</si>
  <si>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</si>
  <si>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</si>
  <si>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</si>
  <si>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</si>
  <si>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</si>
  <si>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</si>
  <si>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</si>
  <si>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</si>
  <si>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</si>
  <si>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</si>
  <si>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</si>
  <si>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</si>
  <si>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</si>
  <si>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</si>
  <si>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</si>
  <si>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</si>
  <si>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</si>
  <si>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</si>
  <si>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</si>
  <si>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</si>
  <si>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</si>
  <si>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</si>
  <si>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</si>
  <si>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</si>
  <si>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</si>
  <si>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</si>
  <si>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</si>
  <si>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</si>
  <si>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</si>
  <si>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</si>
  <si>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</si>
  <si>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</si>
  <si>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</si>
  <si>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</si>
  <si>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</si>
  <si>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</si>
  <si>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</si>
  <si>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</si>
  <si>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</si>
  <si>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</si>
  <si>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</si>
  <si>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</si>
  <si>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</si>
  <si>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</si>
  <si>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</si>
  <si>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</si>
  <si>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</si>
  <si>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</si>
  <si>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</si>
  <si>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</si>
  <si>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</si>
  <si>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</si>
  <si>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</si>
  <si>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</si>
  <si>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</si>
  <si>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</si>
  <si>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</si>
  <si>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</si>
  <si>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</si>
  <si>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</si>
  <si>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</si>
  <si>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</si>
  <si>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</si>
  <si>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</si>
  <si>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</si>
  <si>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</si>
  <si>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</si>
  <si>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</si>
  <si>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</si>
  <si>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</si>
  <si>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</si>
  <si>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</si>
  <si>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</si>
  <si>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</si>
  <si>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</si>
  <si>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</si>
  <si>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</si>
  <si>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</si>
  <si>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</si>
  <si>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</si>
  <si>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</si>
  <si>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</si>
  <si>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</si>
  <si>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</si>
  <si>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</si>
  <si>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</si>
  <si>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</si>
  <si>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</si>
  <si>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</si>
  <si>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</si>
  <si>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</si>
  <si>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</si>
  <si>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</si>
  <si>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</si>
  <si>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</si>
  <si>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</si>
  <si>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</si>
  <si>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</si>
  <si>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</si>
  <si>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</si>
  <si>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</si>
  <si>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</si>
  <si>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</si>
  <si>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</si>
  <si>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</si>
  <si>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</si>
  <si>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</si>
  <si>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</si>
  <si>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</si>
  <si>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</si>
  <si>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</si>
  <si>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</si>
  <si>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</si>
  <si>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</si>
  <si>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</si>
  <si>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</si>
  <si>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</si>
  <si>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</si>
  <si>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</si>
  <si>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</si>
  <si>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</si>
  <si>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</si>
  <si>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</si>
  <si>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</si>
  <si>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</si>
  <si>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</si>
  <si>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</si>
  <si>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</si>
  <si>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</si>
  <si>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</si>
  <si>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</si>
  <si>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</si>
  <si>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</si>
  <si>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</si>
  <si>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</si>
  <si>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</si>
  <si>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</si>
  <si>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</si>
  <si>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</si>
  <si>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</si>
  <si>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</si>
  <si>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</si>
  <si>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</si>
  <si>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</si>
  <si>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</si>
  <si>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</si>
  <si>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</si>
  <si>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</si>
  <si>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</si>
  <si>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</si>
  <si>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</si>
  <si>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</si>
  <si>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</si>
  <si>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</si>
  <si>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</si>
  <si>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</si>
  <si>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</si>
  <si>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</si>
  <si>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</si>
  <si>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</si>
  <si>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</si>
  <si>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</si>
  <si>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</si>
  <si>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</si>
  <si>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</si>
  <si>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</si>
  <si>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</si>
  <si>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</si>
  <si>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</si>
  <si>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</si>
  <si>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</si>
  <si>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</si>
  <si>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</si>
  <si>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</si>
  <si>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</si>
  <si>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</si>
  <si>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</si>
  <si>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</si>
  <si>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</si>
  <si>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</si>
  <si>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</si>
  <si>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</si>
  <si>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</si>
  <si>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</si>
  <si>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</si>
  <si>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</si>
  <si>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</si>
  <si>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</si>
  <si>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</si>
  <si>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</si>
  <si>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</si>
  <si>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</si>
  <si>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</si>
  <si>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</si>
  <si>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</si>
  <si>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</si>
  <si>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</si>
  <si>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</si>
  <si>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</si>
  <si>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</si>
  <si>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</si>
  <si>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</si>
  <si>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</si>
  <si>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</si>
  <si>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</si>
  <si>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</si>
  <si>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</si>
  <si>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</si>
  <si>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</si>
  <si>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</si>
  <si>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</si>
  <si>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</si>
  <si>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</si>
  <si>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</si>
  <si>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</si>
  <si>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</si>
  <si>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</si>
  <si>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</si>
  <si>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</si>
  <si>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</si>
  <si>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</si>
  <si>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</si>
  <si>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</si>
  <si>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</si>
  <si>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</si>
  <si>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</si>
  <si>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</si>
  <si>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</si>
  <si>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</si>
  <si>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</si>
  <si>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</si>
  <si>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</si>
  <si>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</si>
  <si>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</si>
  <si>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</si>
  <si>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</si>
  <si>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</si>
  <si>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</si>
  <si>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</si>
  <si>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</si>
  <si>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</si>
  <si>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</si>
  <si>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</si>
  <si>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</si>
  <si>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</si>
  <si>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</si>
  <si>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</si>
  <si>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</si>
  <si>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</si>
  <si>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</si>
  <si>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</si>
  <si>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</si>
  <si>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</si>
  <si>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</si>
  <si>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</si>
  <si>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</si>
  <si>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</si>
  <si>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</si>
  <si>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</si>
  <si>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</si>
  <si>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</si>
  <si>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</si>
  <si>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</si>
  <si>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</si>
  <si>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</si>
  <si>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</si>
  <si>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</si>
  <si>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</si>
  <si>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</si>
  <si>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</si>
  <si>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</si>
  <si>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</si>
  <si>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</si>
  <si>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</si>
  <si>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</si>
  <si>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</si>
  <si>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</si>
  <si>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</si>
  <si>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</si>
  <si>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</si>
  <si>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</si>
  <si>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</si>
  <si>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</si>
  <si>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</si>
  <si>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</si>
  <si>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</si>
  <si>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</si>
  <si>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</si>
  <si>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</si>
  <si>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</si>
  <si>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</si>
  <si>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</si>
  <si>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</si>
  <si>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</si>
  <si>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</si>
  <si>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</si>
  <si>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</si>
  <si>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</si>
  <si>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</si>
  <si>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</si>
  <si>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</si>
  <si>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</si>
  <si>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</si>
  <si>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</si>
  <si>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</si>
  <si>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</si>
  <si>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</si>
  <si>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</si>
  <si>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</si>
  <si>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</si>
  <si>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</si>
  <si>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</si>
  <si>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</si>
  <si>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</si>
  <si>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</si>
  <si>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</si>
  <si>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</si>
  <si>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</si>
  <si>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</si>
  <si>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</si>
  <si>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</si>
  <si>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</si>
  <si>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</si>
  <si>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</si>
  <si>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</si>
  <si>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</si>
  <si>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</si>
  <si>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</si>
  <si>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</si>
  <si>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</si>
  <si>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</si>
  <si>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</si>
  <si>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</si>
  <si>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</si>
  <si>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</si>
  <si>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</si>
  <si>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</si>
  <si>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</si>
  <si>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</si>
  <si>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</si>
  <si>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</si>
  <si>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</si>
  <si>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</si>
  <si>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</si>
  <si>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</si>
  <si>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</si>
  <si>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</si>
  <si>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</si>
  <si>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</si>
  <si>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</si>
  <si>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</si>
  <si>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</si>
  <si>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</si>
  <si>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</si>
  <si>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</si>
  <si>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</si>
  <si>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</si>
  <si>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</si>
  <si>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</si>
  <si>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</si>
  <si>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</si>
  <si>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</si>
  <si>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</si>
  <si>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</si>
  <si>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</si>
  <si>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</si>
  <si>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</si>
  <si>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</si>
  <si>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</si>
  <si>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</si>
  <si>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</si>
  <si>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</si>
  <si>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</si>
  <si>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</si>
  <si>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</si>
  <si>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</si>
  <si>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</si>
  <si>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</si>
  <si>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</si>
  <si>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</si>
  <si>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</si>
  <si>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</si>
  <si>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</si>
  <si>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</si>
  <si>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</si>
  <si>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</si>
  <si>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</si>
  <si>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</si>
  <si>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</si>
  <si>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</si>
  <si>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</si>
  <si>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</si>
  <si>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</si>
  <si>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</si>
  <si>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</si>
  <si>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</si>
  <si>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</si>
  <si>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</si>
  <si>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</si>
  <si>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</si>
  <si>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</si>
  <si>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</si>
  <si>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</si>
  <si>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</si>
  <si>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</si>
  <si>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</si>
  <si>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</si>
  <si>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</si>
  <si>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</si>
  <si>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</si>
  <si>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</si>
  <si>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</si>
  <si>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</si>
  <si>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</si>
  <si>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</si>
  <si>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</si>
  <si>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</si>
  <si>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</si>
  <si>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</si>
  <si>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</si>
  <si>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</si>
  <si>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</si>
  <si>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</si>
  <si>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</si>
  <si>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</si>
  <si>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</si>
  <si>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</si>
  <si>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</si>
  <si>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</si>
  <si>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</si>
  <si>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</si>
  <si>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</si>
  <si>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</si>
  <si>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</si>
  <si>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</si>
  <si>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</si>
  <si>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</si>
  <si>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</si>
  <si>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</si>
  <si>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</si>
  <si>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</si>
  <si>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</si>
  <si>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</si>
  <si>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</si>
  <si>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</si>
  <si>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</si>
  <si>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</si>
  <si>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</si>
  <si>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</si>
  <si>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</si>
  <si>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</si>
  <si>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</si>
  <si>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</si>
  <si>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</si>
  <si>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</si>
  <si>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</si>
  <si>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</si>
  <si>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</si>
  <si>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</si>
  <si>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</si>
  <si>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</si>
  <si>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</si>
  <si>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</si>
  <si>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</si>
  <si>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</si>
  <si>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</si>
  <si>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</si>
  <si>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</si>
  <si>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</si>
  <si>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</si>
  <si>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</si>
  <si>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</si>
  <si>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</si>
  <si>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</si>
  <si>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</si>
  <si>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</si>
  <si>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</si>
  <si>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</si>
  <si>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</si>
  <si>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</si>
  <si>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</si>
  <si>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</si>
  <si>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</si>
  <si>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</si>
  <si>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</si>
  <si>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</si>
  <si>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</si>
  <si>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</si>
  <si>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</si>
  <si>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</si>
  <si>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</si>
  <si>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</si>
  <si>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</si>
  <si>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</si>
  <si>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</si>
  <si>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</si>
  <si>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</si>
  <si>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</si>
  <si>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</si>
  <si>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</si>
  <si>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</si>
  <si>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</si>
  <si>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</si>
  <si>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</si>
  <si>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</si>
  <si>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</si>
  <si>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</si>
  <si>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</si>
  <si>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</si>
  <si>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</si>
  <si>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</si>
  <si>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</si>
  <si>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</si>
  <si>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</si>
  <si>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</si>
  <si>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</si>
  <si>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</si>
  <si>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</si>
  <si>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</si>
  <si>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</si>
  <si>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</si>
  <si>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</si>
  <si>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</si>
  <si>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</si>
  <si>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</si>
  <si>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</si>
  <si>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</si>
  <si>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</si>
  <si>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</si>
  <si>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</si>
  <si>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</si>
  <si>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</si>
  <si>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</si>
  <si>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</si>
  <si>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</si>
  <si>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</si>
  <si>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</si>
  <si>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</si>
  <si>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</si>
  <si>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</si>
  <si>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</si>
  <si>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</si>
  <si>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</si>
  <si>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</si>
  <si>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</si>
  <si>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</si>
  <si>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</si>
  <si>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</si>
  <si>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</si>
  <si>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</si>
  <si>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</si>
  <si>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</si>
  <si>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</si>
  <si>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</si>
  <si>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</si>
  <si>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</si>
  <si>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</si>
  <si>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</si>
  <si>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</si>
  <si>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</si>
  <si>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</si>
  <si>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</si>
  <si>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</si>
  <si>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</si>
  <si>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</si>
  <si>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</si>
  <si>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</si>
  <si>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</si>
  <si>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</si>
  <si>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</si>
  <si>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</si>
  <si>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</si>
  <si>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</si>
  <si>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</si>
  <si>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</si>
  <si>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</si>
  <si>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</si>
  <si>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</si>
  <si>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</si>
  <si>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</si>
  <si>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</si>
  <si>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</si>
  <si>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</si>
  <si>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</si>
  <si>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</si>
  <si>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</si>
  <si>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</si>
  <si>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</si>
  <si>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</si>
  <si>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</si>
  <si>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</si>
  <si>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</si>
  <si>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</si>
  <si>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</si>
  <si>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</si>
  <si>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</si>
  <si>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</si>
  <si>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</si>
  <si>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</si>
  <si>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</si>
  <si>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</si>
  <si>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</si>
  <si>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</si>
  <si>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</si>
  <si>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</si>
  <si>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</si>
  <si>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</si>
  <si>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</si>
  <si>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</si>
  <si>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</si>
  <si>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</si>
  <si>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</si>
  <si>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</si>
  <si>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</si>
  <si>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</si>
  <si>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</si>
  <si>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</si>
  <si>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</si>
  <si>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</si>
  <si>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</si>
  <si>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</si>
  <si>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</si>
  <si>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</si>
  <si>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</si>
  <si>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</si>
  <si>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</si>
  <si>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</si>
  <si>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</si>
  <si>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</si>
  <si>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</si>
  <si>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</si>
  <si>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</si>
  <si>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</si>
  <si>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</si>
  <si>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</si>
  <si>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</si>
  <si>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</si>
  <si>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</si>
  <si>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</si>
  <si>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</si>
  <si>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</si>
  <si>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</si>
  <si>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</si>
  <si>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</si>
  <si>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</si>
  <si>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</si>
  <si>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</si>
  <si>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</si>
  <si>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</si>
  <si>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</si>
  <si>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</si>
  <si>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</si>
  <si>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</si>
  <si>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</si>
  <si>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</si>
  <si>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</si>
  <si>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</si>
  <si>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</si>
  <si>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</si>
  <si>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</si>
  <si>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</si>
  <si>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</si>
  <si>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</si>
  <si>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</si>
  <si>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</si>
  <si>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</si>
  <si>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</si>
  <si>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</si>
  <si>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</si>
  <si>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</si>
  <si>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</si>
  <si>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</si>
  <si>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</si>
  <si>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</si>
  <si>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</si>
  <si>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</si>
  <si>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</si>
  <si>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</si>
  <si>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</si>
  <si>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</si>
  <si>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</si>
  <si>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</si>
  <si>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</si>
  <si>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</si>
  <si>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</si>
  <si>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</si>
  <si>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</si>
  <si>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</si>
  <si>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</si>
  <si>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</si>
  <si>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</si>
  <si>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</si>
  <si>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</si>
  <si>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</si>
  <si>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</si>
  <si>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</si>
  <si>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</si>
  <si>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</si>
  <si>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</si>
  <si>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</si>
  <si>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</si>
  <si>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</si>
  <si>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</si>
  <si>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</si>
  <si>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</si>
  <si>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</si>
  <si>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</si>
  <si>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</si>
  <si>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</si>
  <si>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</si>
  <si>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</si>
  <si>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</si>
  <si>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</si>
  <si>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</si>
  <si>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</si>
  <si>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</si>
  <si>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</si>
  <si>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</si>
  <si>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</si>
  <si>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</si>
  <si>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</si>
  <si>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</si>
  <si>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</si>
  <si>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</si>
  <si>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</si>
  <si>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</si>
  <si>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</si>
  <si>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</si>
  <si>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</si>
  <si>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</si>
  <si>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</si>
  <si>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</si>
  <si>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</si>
  <si>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</si>
  <si>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</si>
  <si>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</si>
  <si>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</si>
  <si>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</si>
  <si>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</si>
  <si>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</si>
  <si>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</si>
  <si>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</si>
  <si>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</si>
  <si>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</si>
  <si>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</si>
  <si>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</si>
  <si>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</si>
  <si>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</si>
  <si>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</si>
  <si>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</si>
  <si>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</si>
  <si>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</si>
  <si>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</si>
  <si>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</si>
  <si>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</si>
  <si>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</si>
  <si>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</si>
  <si>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</si>
  <si>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</si>
  <si>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</si>
  <si>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</si>
  <si>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</si>
  <si>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</si>
  <si>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</si>
  <si>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</si>
  <si>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</si>
  <si>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</si>
  <si>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</si>
  <si>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</si>
  <si>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</si>
  <si>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</si>
  <si>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</si>
  <si>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</si>
  <si>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</si>
  <si>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</si>
  <si>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</si>
  <si>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</si>
  <si>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</si>
  <si>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</si>
  <si>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</si>
  <si>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</si>
  <si>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</si>
  <si>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</si>
  <si>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</si>
  <si>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</si>
  <si>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</si>
  <si>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</si>
  <si>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</si>
  <si>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</si>
  <si>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</si>
  <si>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</si>
  <si>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</si>
  <si>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</si>
  <si>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</si>
  <si>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</si>
  <si>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</si>
  <si>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</si>
  <si>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</si>
  <si>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</si>
  <si>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</si>
  <si>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</si>
  <si>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</si>
  <si>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</si>
  <si>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</si>
  <si>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</si>
  <si>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</si>
  <si>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</si>
  <si>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</si>
  <si>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</si>
  <si>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</si>
  <si>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</si>
  <si>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</si>
  <si>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</si>
  <si>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</si>
  <si>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</si>
  <si>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</si>
  <si>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</si>
  <si>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</si>
  <si>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</si>
  <si>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</si>
  <si>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</si>
  <si>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</si>
  <si>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</si>
  <si>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</si>
  <si>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</si>
  <si>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</si>
  <si>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</si>
  <si>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</si>
  <si>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</si>
  <si>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</si>
  <si>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</si>
  <si>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</si>
  <si>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</si>
  <si>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</si>
  <si>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</si>
  <si>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</si>
  <si>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</si>
  <si>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</si>
  <si>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</si>
  <si>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</si>
  <si>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</si>
  <si>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</si>
  <si>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</si>
  <si>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</si>
  <si>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</si>
  <si>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</si>
  <si>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</si>
  <si>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</si>
  <si>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</si>
  <si>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</si>
  <si>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</si>
  <si>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</si>
  <si>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</si>
  <si>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</si>
  <si>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</si>
  <si>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</si>
  <si>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</si>
  <si>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</si>
  <si>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</si>
  <si>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</si>
  <si>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</si>
  <si>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</si>
  <si>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</si>
  <si>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</si>
  <si>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</si>
  <si>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</si>
  <si>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</si>
  <si>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</si>
  <si>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</si>
  <si>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</si>
  <si>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</si>
  <si>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</si>
  <si>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</si>
  <si>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</si>
  <si>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</si>
  <si>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</si>
  <si>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</si>
  <si>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</si>
  <si>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</si>
  <si>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</si>
  <si>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</si>
  <si>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</si>
  <si>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</si>
  <si>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</si>
  <si>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</si>
  <si>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</si>
  <si>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</si>
  <si>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</si>
  <si>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</si>
  <si>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</si>
  <si>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</si>
  <si>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</si>
  <si>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</si>
  <si>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</si>
  <si>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</si>
  <si>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</si>
  <si>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</si>
  <si>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</si>
  <si>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</si>
  <si>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</si>
  <si>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</si>
  <si>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</si>
  <si>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</si>
  <si>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</si>
  <si>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</si>
  <si>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</si>
  <si>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</si>
  <si>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</si>
  <si>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</si>
  <si>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</si>
  <si>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</si>
  <si>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</si>
  <si>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</si>
  <si>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</si>
  <si>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</si>
  <si>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</si>
  <si>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</si>
  <si>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</si>
  <si>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</si>
  <si>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</si>
  <si>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</si>
  <si>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</si>
  <si>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</si>
  <si>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</si>
  <si>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</si>
  <si>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</si>
  <si>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</si>
  <si>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</si>
  <si>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</si>
  <si>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</si>
  <si>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</si>
  <si>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</si>
  <si>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</si>
  <si>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</si>
  <si>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</si>
  <si>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</si>
  <si>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</si>
  <si>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</si>
  <si>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</si>
  <si>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</si>
  <si>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</si>
  <si>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</si>
  <si>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</si>
  <si>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</si>
  <si>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</si>
  <si>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</si>
  <si>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</si>
  <si>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</si>
  <si>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</si>
  <si>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</si>
  <si>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</si>
  <si>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</si>
  <si>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</si>
  <si>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</si>
  <si>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</si>
  <si>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</si>
  <si>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</si>
  <si>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</si>
  <si>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</si>
  <si>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</si>
  <si>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</si>
  <si>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</si>
  <si>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</si>
  <si>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</si>
  <si>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</si>
  <si>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</si>
  <si>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</si>
  <si>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</si>
  <si>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</si>
  <si>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</si>
  <si>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</si>
  <si>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</si>
  <si>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</si>
  <si>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</si>
  <si>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</si>
  <si>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</si>
  <si>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</si>
  <si>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</si>
  <si>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</si>
  <si>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</si>
  <si>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</si>
  <si>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</si>
  <si>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</si>
  <si>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</si>
  <si>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</si>
  <si>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</si>
  <si>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</si>
  <si>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</si>
  <si>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</si>
  <si>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</si>
  <si>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</si>
  <si>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</si>
  <si>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</si>
  <si>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</si>
  <si>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</si>
  <si>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</si>
  <si>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</si>
  <si>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</si>
  <si>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</si>
  <si>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</si>
  <si>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</si>
  <si>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</si>
  <si>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</si>
  <si>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</si>
  <si>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</si>
  <si>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</si>
  <si>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</si>
  <si>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</si>
  <si>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</si>
  <si>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</si>
  <si>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</si>
  <si>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</si>
  <si>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</si>
  <si>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</si>
  <si>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</si>
  <si>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</si>
  <si>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</si>
  <si>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</si>
  <si>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</si>
  <si>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</si>
  <si>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</si>
  <si>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</si>
  <si>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</si>
  <si>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</si>
  <si>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</si>
  <si>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</si>
  <si>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</si>
  <si>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</si>
  <si>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</si>
  <si>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</si>
  <si>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</si>
  <si>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</si>
  <si>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</si>
  <si>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</si>
  <si>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</si>
  <si>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</si>
  <si>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</si>
  <si>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</si>
  <si>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</si>
  <si>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</si>
  <si>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</si>
  <si>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</si>
  <si>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</si>
  <si>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</si>
  <si>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</si>
  <si>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</si>
  <si>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</si>
  <si>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</si>
  <si>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</si>
  <si>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</si>
  <si>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</si>
  <si>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</si>
  <si>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</si>
  <si>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</si>
  <si>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</si>
  <si>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</si>
  <si>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</si>
  <si>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</si>
  <si>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</si>
  <si>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</si>
  <si>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</si>
  <si>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</si>
  <si>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</si>
  <si>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</si>
  <si>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</si>
  <si>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</si>
  <si>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</si>
  <si>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</si>
  <si>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</si>
  <si>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</si>
  <si>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</si>
  <si>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</si>
  <si>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</si>
  <si>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</si>
  <si>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</si>
  <si>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</si>
  <si>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</si>
  <si>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</si>
  <si>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</si>
  <si>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</si>
  <si>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</si>
  <si>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</si>
  <si>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</si>
  <si>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</si>
  <si>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</si>
  <si>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</si>
  <si>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</si>
  <si>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</si>
  <si>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</si>
  <si>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</si>
  <si>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</si>
  <si>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</si>
  <si>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</si>
  <si>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</si>
  <si>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</si>
  <si>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</si>
  <si>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</si>
  <si>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</si>
  <si>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</si>
  <si>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</si>
  <si>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</si>
  <si>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</si>
  <si>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</si>
  <si>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</si>
  <si>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</si>
  <si>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</si>
  <si>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</si>
  <si>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</si>
  <si>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</si>
  <si>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</si>
  <si>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</si>
  <si>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</si>
  <si>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</si>
  <si>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</si>
  <si>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</si>
  <si>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</si>
  <si>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</si>
  <si>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</si>
  <si>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</si>
  <si>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</si>
  <si>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</si>
  <si>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</si>
  <si>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</si>
  <si>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</si>
  <si>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</si>
  <si>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</si>
  <si>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</si>
  <si>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</si>
  <si>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</si>
  <si>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</si>
  <si>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</si>
  <si>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</si>
  <si>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</si>
  <si>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</si>
  <si>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</si>
  <si>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</si>
  <si>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</si>
  <si>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</si>
  <si>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</si>
  <si>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</si>
  <si>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</si>
  <si>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</si>
  <si>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</si>
  <si>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</si>
  <si>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</si>
  <si>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</si>
  <si>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</si>
  <si>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</si>
  <si>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</si>
  <si>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</si>
  <si>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</si>
  <si>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</si>
  <si>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</si>
  <si>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</si>
  <si>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</si>
  <si>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</si>
  <si>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</si>
  <si>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</si>
  <si>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</si>
  <si>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</si>
  <si>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</si>
  <si>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</si>
  <si>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</si>
  <si>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</si>
  <si>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</si>
  <si>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</si>
  <si>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</si>
  <si>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</si>
  <si>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</si>
  <si>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</si>
  <si>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</si>
  <si>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</si>
  <si>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</si>
  <si>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</si>
  <si>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</si>
  <si>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</si>
  <si>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</si>
  <si>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</si>
  <si>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</si>
  <si>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</si>
  <si>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</si>
  <si>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</si>
  <si>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</si>
  <si>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</si>
  <si>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</si>
  <si>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</si>
  <si>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</si>
  <si>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</si>
  <si>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</si>
  <si>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</si>
  <si>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</si>
  <si>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</si>
  <si>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</si>
  <si>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</si>
  <si>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</si>
  <si>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</si>
  <si>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</si>
  <si>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</si>
  <si>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</si>
  <si>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</si>
  <si>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</si>
  <si>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</si>
  <si>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</si>
  <si>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</si>
  <si>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</si>
  <si>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</si>
  <si>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</si>
  <si>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</si>
  <si>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</si>
  <si>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</si>
  <si>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</si>
  <si>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</si>
  <si>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</si>
  <si>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</si>
  <si>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</si>
  <si>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</si>
  <si>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</si>
  <si>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</si>
  <si>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</si>
  <si>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</si>
  <si>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</si>
  <si>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</si>
  <si>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</si>
  <si>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</si>
  <si>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</si>
  <si>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</si>
  <si>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</si>
  <si>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</si>
  <si>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</si>
  <si>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</si>
  <si>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</si>
  <si>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</si>
  <si>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</si>
  <si>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</si>
  <si>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</si>
  <si>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</si>
  <si>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</si>
  <si>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</si>
  <si>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</si>
  <si>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</si>
  <si>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</si>
  <si>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</si>
  <si>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</si>
  <si>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</si>
  <si>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</si>
  <si>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</si>
  <si>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</si>
  <si>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</si>
  <si>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</si>
  <si>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</si>
  <si>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</si>
  <si>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</si>
  <si>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</si>
  <si>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</si>
  <si>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</si>
  <si>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</si>
  <si>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</si>
  <si>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</si>
  <si>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</si>
  <si>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</si>
  <si>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</si>
  <si>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</si>
  <si>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</si>
  <si>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</si>
  <si>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</si>
  <si>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</si>
  <si>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</si>
  <si>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</si>
  <si>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</si>
  <si>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</si>
  <si>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</si>
  <si>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</si>
  <si>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</si>
  <si>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</si>
  <si>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</si>
  <si>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</si>
  <si>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</si>
  <si>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</si>
  <si>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</si>
  <si>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</si>
  <si>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</si>
  <si>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</si>
  <si>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</si>
  <si>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</si>
  <si>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</si>
  <si>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</si>
  <si>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</si>
  <si>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</si>
  <si>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</si>
  <si>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</si>
  <si>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</si>
  <si>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</si>
  <si>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</si>
  <si>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</si>
  <si>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</si>
  <si>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</si>
  <si>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</si>
  <si>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</si>
  <si>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</si>
  <si>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</si>
  <si>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</si>
  <si>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</si>
  <si>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</si>
  <si>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</si>
  <si>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</si>
  <si>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</si>
  <si>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</si>
  <si>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</si>
  <si>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</si>
  <si>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</si>
  <si>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</si>
  <si>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</si>
  <si>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</si>
  <si>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</si>
  <si>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</si>
  <si>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</si>
  <si>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</si>
  <si>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</si>
  <si>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</si>
  <si>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</si>
  <si>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</si>
  <si>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</si>
  <si>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</si>
  <si>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</si>
  <si>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</si>
  <si>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</si>
  <si>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</si>
  <si>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</si>
  <si>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</si>
  <si>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</si>
  <si>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</si>
  <si>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</si>
  <si>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</si>
  <si>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</si>
  <si>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</si>
  <si>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</si>
  <si>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</si>
  <si>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</si>
  <si>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</si>
  <si>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</si>
  <si>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</si>
  <si>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</si>
  <si>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</si>
  <si>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</si>
  <si>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</si>
  <si>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</si>
  <si>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</si>
  <si>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</si>
  <si>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</si>
  <si>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</si>
  <si>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</si>
  <si>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</si>
  <si>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</si>
  <si>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</si>
  <si>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</si>
  <si>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</si>
  <si>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</si>
  <si>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</si>
  <si>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</si>
  <si>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</si>
  <si>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</si>
  <si>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</si>
  <si>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</si>
  <si>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</si>
  <si>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</si>
  <si>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</si>
  <si>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</si>
  <si>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</si>
  <si>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</si>
  <si>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</si>
  <si>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</si>
  <si>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</si>
  <si>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</si>
  <si>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</si>
  <si>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</si>
  <si>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</si>
  <si>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</si>
  <si>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</si>
  <si>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</si>
  <si>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</si>
  <si>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</si>
  <si>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</si>
  <si>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</si>
  <si>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</si>
  <si>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</si>
  <si>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</si>
  <si>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</si>
  <si>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</si>
  <si>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</si>
  <si>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</si>
  <si>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</si>
  <si>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</si>
  <si>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</si>
  <si>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</si>
  <si>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</si>
  <si>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</si>
  <si>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</si>
  <si>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</si>
  <si>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</si>
  <si>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</si>
  <si>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</si>
  <si>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</si>
  <si>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</si>
  <si>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</si>
  <si>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</si>
  <si>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</si>
  <si>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</si>
  <si>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</si>
  <si>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</si>
  <si>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</si>
  <si>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</si>
  <si>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</si>
  <si>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</si>
  <si>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</si>
  <si>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</si>
  <si>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</si>
  <si>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</si>
  <si>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</si>
  <si>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</si>
  <si>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</si>
  <si>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</si>
  <si>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</si>
  <si>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</si>
  <si>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</si>
  <si>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</si>
  <si>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</si>
  <si>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</si>
  <si>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</si>
  <si>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</si>
  <si>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</si>
  <si>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</si>
  <si>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</si>
  <si>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</si>
  <si>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</si>
  <si>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</si>
  <si>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</si>
  <si>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</si>
  <si>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</si>
  <si>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</si>
  <si>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</si>
  <si>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</si>
  <si>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</si>
  <si>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</si>
  <si>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</si>
  <si>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</si>
  <si>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</si>
  <si>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</si>
  <si>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</si>
  <si>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</si>
  <si>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</si>
  <si>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</si>
  <si>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</si>
  <si>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</si>
  <si>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</si>
  <si>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</si>
  <si>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</si>
  <si>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</si>
  <si>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</si>
  <si>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</si>
  <si>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</si>
  <si>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</si>
  <si>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</si>
  <si>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</si>
  <si>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</si>
  <si>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</si>
  <si>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</si>
  <si>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</si>
  <si>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</si>
  <si>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</si>
  <si>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</si>
  <si>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</si>
  <si>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</si>
  <si>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</si>
  <si>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</si>
  <si>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</si>
  <si>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</si>
  <si>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</si>
  <si>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</si>
  <si>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</si>
  <si>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</si>
  <si>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</si>
  <si>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</si>
  <si>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</si>
  <si>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</si>
  <si>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</si>
  <si>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</si>
  <si>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</si>
  <si>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</si>
  <si>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</si>
  <si>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</si>
  <si>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</si>
  <si>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</si>
  <si>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</si>
  <si>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</si>
  <si>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</si>
  <si>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</si>
  <si>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</si>
  <si>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</si>
  <si>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</si>
  <si>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</si>
  <si>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</si>
  <si>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</si>
  <si>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</si>
  <si>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</si>
  <si>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</si>
  <si>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</si>
  <si>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</si>
  <si>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</si>
  <si>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</si>
  <si>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</si>
  <si>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</si>
  <si>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</si>
  <si>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</si>
  <si>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</si>
  <si>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</si>
  <si>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</si>
  <si>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</si>
  <si>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</si>
  <si>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</si>
  <si>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</si>
  <si>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</si>
  <si>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</si>
  <si>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</si>
  <si>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</si>
  <si>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</si>
  <si>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</si>
  <si>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</si>
  <si>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</si>
  <si>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</si>
  <si>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</si>
  <si>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</si>
  <si>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</si>
  <si>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</si>
  <si>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</si>
  <si>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</si>
  <si>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</si>
  <si>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</si>
  <si>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</si>
  <si>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</si>
  <si>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</si>
  <si>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</si>
  <si>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</si>
  <si>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</si>
  <si>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</si>
  <si>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</si>
  <si>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</si>
  <si>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</si>
  <si>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</si>
  <si>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</si>
  <si>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</si>
  <si>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</si>
  <si>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</si>
  <si>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</si>
  <si>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</si>
  <si>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</si>
  <si>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</si>
  <si>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</si>
  <si>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</si>
  <si>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</si>
  <si>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</si>
  <si>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</si>
  <si>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</si>
  <si>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</si>
  <si>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</si>
  <si>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</si>
  <si>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</si>
  <si>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</si>
  <si>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</si>
  <si>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</si>
  <si>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</si>
  <si>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</si>
  <si>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</si>
  <si>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</si>
  <si>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</si>
  <si>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</si>
  <si>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</si>
  <si>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</si>
  <si>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</si>
  <si>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</si>
  <si>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</si>
  <si>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</si>
  <si>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</si>
  <si>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</si>
  <si>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</si>
  <si>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</si>
  <si>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</si>
  <si>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</si>
  <si>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</si>
  <si>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</si>
  <si>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</si>
  <si>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</si>
  <si>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</si>
  <si>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</si>
  <si>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</si>
  <si>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</si>
  <si>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</si>
  <si>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</si>
  <si>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</si>
  <si>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</si>
  <si>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</si>
  <si>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</si>
  <si>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</si>
  <si>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</si>
  <si>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</si>
  <si>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</si>
  <si>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</si>
  <si>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</si>
  <si>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</si>
  <si>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</si>
  <si>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</si>
  <si>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</si>
  <si>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</si>
  <si>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</si>
  <si>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</si>
  <si>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</si>
  <si>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</si>
  <si>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</si>
  <si>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</si>
  <si>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</si>
  <si>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</si>
  <si>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</si>
  <si>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</si>
  <si>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</si>
  <si>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</si>
  <si>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</si>
  <si>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</si>
  <si>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</si>
  <si>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</si>
  <si>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</si>
  <si>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</si>
  <si>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</si>
  <si>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</si>
  <si>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</si>
  <si>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</si>
  <si>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</si>
  <si>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</si>
  <si>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</si>
  <si>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</si>
  <si>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</si>
  <si>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</si>
  <si>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</si>
  <si>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</si>
  <si>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</si>
  <si>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</si>
  <si>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</si>
  <si>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</si>
  <si>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</si>
  <si>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</si>
  <si>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</si>
  <si>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</si>
  <si>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</si>
  <si>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</si>
  <si>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</si>
  <si>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</si>
  <si>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</si>
  <si>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</si>
  <si>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</si>
  <si>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</si>
  <si>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</si>
  <si>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</si>
  <si>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</si>
  <si>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</si>
  <si>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</si>
  <si>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</si>
  <si>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</si>
  <si>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</si>
  <si>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</si>
  <si>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</si>
  <si>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</si>
  <si>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</si>
  <si>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</si>
  <si>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</si>
  <si>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</si>
  <si>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</si>
  <si>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</si>
  <si>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</si>
  <si>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</si>
  <si>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</si>
  <si>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</si>
  <si>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</si>
  <si>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</si>
  <si>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</si>
  <si>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</si>
  <si>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</si>
  <si>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</si>
  <si>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</si>
  <si>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</si>
  <si>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</si>
  <si>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</si>
  <si>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</si>
  <si>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</si>
  <si>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</si>
  <si>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</si>
  <si>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</si>
  <si>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</si>
  <si>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</si>
  <si>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</si>
  <si>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</si>
  <si>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</si>
  <si>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</si>
  <si>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</si>
  <si>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</si>
  <si>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</si>
  <si>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</si>
  <si>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</si>
  <si>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</si>
  <si>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</si>
  <si>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</si>
  <si>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</si>
  <si>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</si>
  <si>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</si>
  <si>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</si>
  <si>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</si>
  <si>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</si>
  <si>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</si>
  <si>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</si>
  <si>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</si>
  <si>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</si>
  <si>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</si>
  <si>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</si>
  <si>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</si>
  <si>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</si>
  <si>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</si>
  <si>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</si>
  <si>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</si>
  <si>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</si>
  <si>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</si>
  <si>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</si>
  <si>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</si>
  <si>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</si>
  <si>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</si>
  <si>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</si>
  <si>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</si>
  <si>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</si>
  <si>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</si>
  <si>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</si>
  <si>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</si>
  <si>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</si>
  <si>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</si>
  <si>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</si>
  <si>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</si>
  <si>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</si>
  <si>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</si>
  <si>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</si>
  <si>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</si>
  <si>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</si>
  <si>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</si>
  <si>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</si>
  <si>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</si>
  <si>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</si>
  <si>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</si>
  <si>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</si>
  <si>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</si>
  <si>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</si>
  <si>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</si>
  <si>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</si>
  <si>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</si>
  <si>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</si>
  <si>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</si>
  <si>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</si>
  <si>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</si>
  <si>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</si>
  <si>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</si>
  <si>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</si>
  <si>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</si>
  <si>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</si>
  <si>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</si>
  <si>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</si>
  <si>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</si>
  <si>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</si>
  <si>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</si>
  <si>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</si>
  <si>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</si>
  <si>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</si>
  <si>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</si>
  <si>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</si>
  <si>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</si>
  <si>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</si>
  <si>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</si>
  <si>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</si>
  <si>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</si>
  <si>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</si>
  <si>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</si>
  <si>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</si>
  <si>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</si>
  <si>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</si>
  <si>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</si>
  <si>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</si>
  <si>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</si>
  <si>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</si>
  <si>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</si>
  <si>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</si>
  <si>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</si>
  <si>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</si>
  <si>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</si>
  <si>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</si>
  <si>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</si>
  <si>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</si>
  <si>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</si>
  <si>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</si>
  <si>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</si>
  <si>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</si>
  <si>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</si>
  <si>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</si>
  <si>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</si>
  <si>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</si>
  <si>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</si>
  <si>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</si>
  <si>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</si>
  <si>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</si>
  <si>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</si>
  <si>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</si>
  <si>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</si>
  <si>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</si>
  <si>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</si>
  <si>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</si>
  <si>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</si>
  <si>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</si>
  <si>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</si>
  <si>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</si>
  <si>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</si>
  <si>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</si>
  <si>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</si>
  <si>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</si>
  <si>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</si>
  <si>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</si>
  <si>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</si>
  <si>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</si>
  <si>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</si>
  <si>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</si>
  <si>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</si>
  <si>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</si>
  <si>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</si>
  <si>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</si>
  <si>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</si>
  <si>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</si>
  <si>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</si>
  <si>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</si>
  <si>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</si>
  <si>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</si>
  <si>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</si>
  <si>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</si>
  <si>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</si>
  <si>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</si>
  <si>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</si>
  <si>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</si>
  <si>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</si>
  <si>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</si>
  <si>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</si>
  <si>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</si>
  <si>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</si>
  <si>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</si>
  <si>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</si>
  <si>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</si>
  <si>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</si>
  <si>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</si>
  <si>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</si>
  <si>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</si>
  <si>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</si>
  <si>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</si>
  <si>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</si>
  <si>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</si>
  <si>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</si>
  <si>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</si>
  <si>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</si>
  <si>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</si>
  <si>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</si>
  <si>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</si>
  <si>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</si>
  <si>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</si>
  <si>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</si>
  <si>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</si>
  <si>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</si>
  <si>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</si>
  <si>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</si>
  <si>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</si>
  <si>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</si>
  <si>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</si>
  <si>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</si>
  <si>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</si>
  <si>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</si>
  <si>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</si>
  <si>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</si>
  <si>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</si>
  <si>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</si>
  <si>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</si>
  <si>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</si>
  <si>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</si>
  <si>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</si>
  <si>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</si>
  <si>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</si>
  <si>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</si>
  <si>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</si>
  <si>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</si>
  <si>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</si>
  <si>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</si>
  <si>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</si>
  <si>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</si>
  <si>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</si>
  <si>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</si>
  <si>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</si>
  <si>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</si>
  <si>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</si>
  <si>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</si>
  <si>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</si>
  <si>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</si>
  <si>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</si>
  <si>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</si>
  <si>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</si>
  <si>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</si>
  <si>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</si>
  <si>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</si>
  <si>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</si>
  <si>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</si>
  <si>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</si>
  <si>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</si>
  <si>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</si>
  <si>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</si>
  <si>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</si>
  <si>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</si>
  <si>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</si>
  <si>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</si>
  <si>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</si>
  <si>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</si>
  <si>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</si>
  <si>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</si>
  <si>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</si>
  <si>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</si>
  <si>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</si>
  <si>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</si>
  <si>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</si>
  <si>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</si>
  <si>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</si>
  <si>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</si>
  <si>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</si>
  <si>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</si>
  <si>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</si>
  <si>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</si>
  <si>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</si>
  <si>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</si>
  <si>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</si>
  <si>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</si>
  <si>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</si>
  <si>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</si>
  <si>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</si>
  <si>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</si>
  <si>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</si>
  <si>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</si>
  <si>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</si>
  <si>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</si>
  <si>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</si>
  <si>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</si>
  <si>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</si>
  <si>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</si>
  <si>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</si>
  <si>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</si>
  <si>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</si>
  <si>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</si>
  <si>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</si>
  <si>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</si>
  <si>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</si>
  <si>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</si>
  <si>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</si>
  <si>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</si>
  <si>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</si>
  <si>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</si>
  <si>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</si>
  <si>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</si>
  <si>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</si>
  <si>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</si>
  <si>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</si>
  <si>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</si>
  <si>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</si>
  <si>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</si>
  <si>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</si>
  <si>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</si>
  <si>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</si>
  <si>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</si>
  <si>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</si>
  <si>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</si>
  <si>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</si>
  <si>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</si>
  <si>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</si>
  <si>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</si>
  <si>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</si>
  <si>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</si>
  <si>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</si>
  <si>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</si>
  <si>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</si>
  <si>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</si>
  <si>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</si>
  <si>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</si>
  <si>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</si>
  <si>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</si>
  <si>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</si>
  <si>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</si>
  <si>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</si>
  <si>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</si>
  <si>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</si>
  <si>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</si>
  <si>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</si>
  <si>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</si>
  <si>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</si>
  <si>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</si>
  <si>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</si>
  <si>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</si>
  <si>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</si>
  <si>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</si>
  <si>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</si>
  <si>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</si>
  <si>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</si>
  <si>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</si>
  <si>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</si>
  <si>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</si>
  <si>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</si>
  <si>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</si>
  <si>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</si>
  <si>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</si>
  <si>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</si>
  <si>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</si>
  <si>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</si>
  <si>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</si>
  <si>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</si>
  <si>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</si>
  <si>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</si>
  <si>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</si>
  <si>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</si>
  <si>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</si>
  <si>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</si>
  <si>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</si>
  <si>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</si>
  <si>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</si>
  <si>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</si>
  <si>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</si>
  <si>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</si>
  <si>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</si>
  <si>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</si>
  <si>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</si>
  <si>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</si>
  <si>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</si>
  <si>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</si>
  <si>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</si>
  <si>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</si>
  <si>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</si>
  <si>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</si>
  <si>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</si>
  <si>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</si>
  <si>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</si>
  <si>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</si>
  <si>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</si>
  <si>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</si>
  <si>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</si>
  <si>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</si>
  <si>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</si>
  <si>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</si>
  <si>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</si>
  <si>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</si>
  <si>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</si>
  <si>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</si>
  <si>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</si>
  <si>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</si>
  <si>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</si>
  <si>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</si>
  <si>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</si>
  <si>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</si>
  <si>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</si>
  <si>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</si>
  <si>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</si>
  <si>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</si>
  <si>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</si>
  <si>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</si>
  <si>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</si>
  <si>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</si>
  <si>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</si>
  <si>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</si>
  <si>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</si>
  <si>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</si>
  <si>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</si>
  <si>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</si>
  <si>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</si>
  <si>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</si>
  <si>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</si>
  <si>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</si>
  <si>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</si>
  <si>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</si>
  <si>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</si>
  <si>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</si>
  <si>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</si>
  <si>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</si>
  <si>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</si>
  <si>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</si>
  <si>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</si>
  <si>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</si>
  <si>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</si>
  <si>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</si>
  <si>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</si>
  <si>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</si>
  <si>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</si>
  <si>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</si>
  <si>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</si>
  <si>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</si>
  <si>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</si>
  <si>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</si>
  <si>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</si>
  <si>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</si>
  <si>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</si>
  <si>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</si>
  <si>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</si>
  <si>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</si>
  <si>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</si>
  <si>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</si>
  <si>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</si>
  <si>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</si>
  <si>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</si>
  <si>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</si>
  <si>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</si>
  <si>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</si>
  <si>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</si>
  <si>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</si>
  <si>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</si>
  <si>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</si>
  <si>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</si>
  <si>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</si>
  <si>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</si>
  <si>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</si>
  <si>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</si>
  <si>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</si>
  <si>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</si>
  <si>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</si>
  <si>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</si>
  <si>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</si>
  <si>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</si>
  <si>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</si>
  <si>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</si>
  <si>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</si>
  <si>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</si>
  <si>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</si>
  <si>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</si>
  <si>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</si>
  <si>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</si>
  <si>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</si>
  <si>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</si>
  <si>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</si>
  <si>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</si>
  <si>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</si>
  <si>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</si>
  <si>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</si>
  <si>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</si>
  <si>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</si>
  <si>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</si>
  <si>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</si>
  <si>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</si>
  <si>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</si>
  <si>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</si>
  <si>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</si>
  <si>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</si>
  <si>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</si>
  <si>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</si>
  <si>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</si>
  <si>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</si>
  <si>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</si>
  <si>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</si>
  <si>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</si>
  <si>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</si>
  <si>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</si>
  <si>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</si>
  <si>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</si>
  <si>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</si>
  <si>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</si>
  <si>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</si>
  <si>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</si>
  <si>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</si>
  <si>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</si>
  <si>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</si>
  <si>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</si>
  <si>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</si>
  <si>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</si>
  <si>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</si>
  <si>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</si>
  <si>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</si>
  <si>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</si>
  <si>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</si>
  <si>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</si>
  <si>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</si>
  <si>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</si>
  <si>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</si>
  <si>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</si>
  <si>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</si>
  <si>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</si>
  <si>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</si>
  <si>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</si>
  <si>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</si>
  <si>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</si>
  <si>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</si>
  <si>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</si>
  <si>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</si>
  <si>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</si>
  <si>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</si>
  <si>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</si>
  <si>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</si>
  <si>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</si>
  <si>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</si>
  <si>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</si>
  <si>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</si>
  <si>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</si>
  <si>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</si>
  <si>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</si>
  <si>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</si>
  <si>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</si>
  <si>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</si>
  <si>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</si>
  <si>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</si>
  <si>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</si>
  <si>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</si>
  <si>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</si>
  <si>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</si>
  <si>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</si>
  <si>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</si>
  <si>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</si>
  <si>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</si>
  <si>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</si>
  <si>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</si>
  <si>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</si>
  <si>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</si>
  <si>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</si>
  <si>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</si>
  <si>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</si>
  <si>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</si>
  <si>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</si>
  <si>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</si>
  <si>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</si>
  <si>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</si>
  <si>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</si>
  <si>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</si>
  <si>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</si>
  <si>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</si>
  <si>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</si>
  <si>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</si>
  <si>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</si>
  <si>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</si>
  <si>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</si>
  <si>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</si>
  <si>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</si>
  <si>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</si>
  <si>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</si>
  <si>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</si>
  <si>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</si>
  <si>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</si>
  <si>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</si>
  <si>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</si>
  <si>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</si>
  <si>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</si>
  <si>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</si>
  <si>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</si>
  <si>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</si>
  <si>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</si>
  <si>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</si>
  <si>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</si>
  <si>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</si>
  <si>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</si>
  <si>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</si>
  <si>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</si>
  <si>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</si>
  <si>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</si>
  <si>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</si>
  <si>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</si>
  <si>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</si>
  <si>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</si>
  <si>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</si>
  <si>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</si>
  <si>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</si>
  <si>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</si>
  <si>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</si>
  <si>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</si>
  <si>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</si>
  <si>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</si>
  <si>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</si>
  <si>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</si>
  <si>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</si>
  <si>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</si>
  <si>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</si>
  <si>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</si>
  <si>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</si>
  <si>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</si>
  <si>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</si>
  <si>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</si>
  <si>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</si>
  <si>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</si>
  <si>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</si>
  <si>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</si>
  <si>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</si>
  <si>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</si>
  <si>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</si>
  <si>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</si>
  <si>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</si>
  <si>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</si>
  <si>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</si>
  <si>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</si>
  <si>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</si>
  <si>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</si>
  <si>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</si>
  <si>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</si>
  <si>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</si>
  <si>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</si>
  <si>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</si>
  <si>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</si>
  <si>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</si>
  <si>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</si>
  <si>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</si>
  <si>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</si>
  <si>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</si>
  <si>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</si>
  <si>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</si>
  <si>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</si>
  <si>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</si>
  <si>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</si>
  <si>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</si>
  <si>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</si>
  <si>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</si>
  <si>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</si>
  <si>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</si>
  <si>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</si>
  <si>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</si>
  <si>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</si>
  <si>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</si>
  <si>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</si>
  <si>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</si>
  <si>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</si>
  <si>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</si>
  <si>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</si>
  <si>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</si>
  <si>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</si>
  <si>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</si>
  <si>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</si>
  <si>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</si>
  <si>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</si>
  <si>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</si>
  <si>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</si>
  <si>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</si>
  <si>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</si>
  <si>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</si>
  <si>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</si>
  <si>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</si>
  <si>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</si>
  <si>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</si>
  <si>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</si>
  <si>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</si>
  <si>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</si>
  <si>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</si>
  <si>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</si>
  <si>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</si>
  <si>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</si>
  <si>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</si>
  <si>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</si>
  <si>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</si>
  <si>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</si>
  <si>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</si>
  <si>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</si>
  <si>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</si>
  <si>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</si>
  <si>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</si>
  <si>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</si>
  <si>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</si>
  <si>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</si>
  <si>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</si>
  <si>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</si>
  <si>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</si>
  <si>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</si>
  <si>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</si>
  <si>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</si>
  <si>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</si>
  <si>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</si>
  <si>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</si>
  <si>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</si>
  <si>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</si>
  <si>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</si>
  <si>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</si>
  <si>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</si>
  <si>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</si>
  <si>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</si>
  <si>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</si>
  <si>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</si>
  <si>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</si>
  <si>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</si>
  <si>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</si>
  <si>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</si>
  <si>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</si>
  <si>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</si>
  <si>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</si>
  <si>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</si>
  <si>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</si>
  <si>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</si>
  <si>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</si>
  <si>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</si>
  <si>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</si>
  <si>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</si>
  <si>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</si>
  <si>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</si>
  <si>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</si>
  <si>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</si>
  <si>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</si>
  <si>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</si>
  <si>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</si>
  <si>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</si>
  <si>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</si>
  <si>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</si>
  <si>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</si>
  <si>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</si>
  <si>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</si>
  <si>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</si>
  <si>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</si>
  <si>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</si>
  <si>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</si>
  <si>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</si>
  <si>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</si>
  <si>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</si>
  <si>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</si>
  <si>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</si>
  <si>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</si>
  <si>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</si>
  <si>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</si>
  <si>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</si>
  <si>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</si>
  <si>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</si>
  <si>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</si>
  <si>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</si>
  <si>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</si>
  <si>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</si>
  <si>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</si>
  <si>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</si>
  <si>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</si>
  <si>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</si>
  <si>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</si>
  <si>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</si>
  <si>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</si>
  <si>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</si>
  <si>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</si>
  <si>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</si>
  <si>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</si>
  <si>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</si>
  <si>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</si>
  <si>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</si>
  <si>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</si>
  <si>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</si>
  <si>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</si>
  <si>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</si>
  <si>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</si>
  <si>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</si>
  <si>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</si>
  <si>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</si>
  <si>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</si>
  <si>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</si>
  <si>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</si>
  <si>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</si>
  <si>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</si>
  <si>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</si>
  <si>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</si>
  <si>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</si>
  <si>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</si>
  <si>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</si>
  <si>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</si>
  <si>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</si>
  <si>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</si>
  <si>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</si>
  <si>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</si>
  <si>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</si>
  <si>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</si>
  <si>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</si>
  <si>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</si>
  <si>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</si>
  <si>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</si>
  <si>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</si>
  <si>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</si>
  <si>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</si>
  <si>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</si>
  <si>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</si>
  <si>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</si>
  <si>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</si>
  <si>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</si>
  <si>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</si>
  <si>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</si>
  <si>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</si>
  <si>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</si>
  <si>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</si>
  <si>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</si>
  <si>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</si>
  <si>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</si>
  <si>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</si>
  <si>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</si>
  <si>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</si>
  <si>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</si>
  <si>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</si>
  <si>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</si>
  <si>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</si>
  <si>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</si>
  <si>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</si>
  <si>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</si>
  <si>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</si>
  <si>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</si>
  <si>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</si>
  <si>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</si>
  <si>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</si>
  <si>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</si>
  <si>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</si>
  <si>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</si>
  <si>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</si>
  <si>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</si>
  <si>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</si>
  <si>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</si>
  <si>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</si>
  <si>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</si>
  <si>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</si>
  <si>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</si>
  <si>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</si>
  <si>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</si>
  <si>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</si>
  <si>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</si>
  <si>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</si>
  <si>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</si>
  <si>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</si>
  <si>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</si>
  <si>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</si>
  <si>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</si>
  <si>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</si>
  <si>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</si>
  <si>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</si>
  <si>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</si>
  <si>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</si>
  <si>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</si>
  <si>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</si>
  <si>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</si>
  <si>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</si>
  <si>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</si>
  <si>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</si>
  <si>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</si>
  <si>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</si>
  <si>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</si>
  <si>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</si>
  <si>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</si>
  <si>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</si>
  <si>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</si>
  <si>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</si>
  <si>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</si>
  <si>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</si>
  <si>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</si>
  <si>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</si>
  <si>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</si>
  <si>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</si>
  <si>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</si>
  <si>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</si>
  <si>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</si>
  <si>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</si>
  <si>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</si>
  <si>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</si>
  <si>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</si>
  <si>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</si>
  <si>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</si>
  <si>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</si>
  <si>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</si>
  <si>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</si>
  <si>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</si>
  <si>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</si>
  <si>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</si>
  <si>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</si>
  <si>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</si>
  <si>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</si>
  <si>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</si>
  <si>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</si>
  <si>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</si>
  <si>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</si>
  <si>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</si>
  <si>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</si>
  <si>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</si>
  <si>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</si>
  <si>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</si>
  <si>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</si>
  <si>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</si>
  <si>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</si>
  <si>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</si>
  <si>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</si>
  <si>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</si>
  <si>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</si>
  <si>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</si>
  <si>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</si>
  <si>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</si>
  <si>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</si>
  <si>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</si>
  <si>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</si>
  <si>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</si>
  <si>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</si>
  <si>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</si>
  <si>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</si>
  <si>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</si>
  <si>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</si>
  <si>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</si>
  <si>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</si>
  <si>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</si>
  <si>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</si>
  <si>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</si>
  <si>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</si>
  <si>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</si>
  <si>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</si>
  <si>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</si>
  <si>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</si>
  <si>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</si>
  <si>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</si>
  <si>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</si>
  <si>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</si>
  <si>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</si>
  <si>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</si>
  <si>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</si>
  <si>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</si>
  <si>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</si>
  <si>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</si>
  <si>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</si>
  <si>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</si>
  <si>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</si>
  <si>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</si>
  <si>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</si>
  <si>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</si>
  <si>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</si>
  <si>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</si>
  <si>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</si>
  <si>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</si>
  <si>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</si>
  <si>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</si>
  <si>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</si>
  <si>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</si>
  <si>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</si>
  <si>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</si>
  <si>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</si>
  <si>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</si>
  <si>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</si>
  <si>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</si>
  <si>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</si>
  <si>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</si>
  <si>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</si>
  <si>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</si>
  <si>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</si>
  <si>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</si>
  <si>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</si>
  <si>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</si>
  <si>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</si>
  <si>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</si>
  <si>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</si>
  <si>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</si>
  <si>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</si>
  <si>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</si>
  <si>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</si>
  <si>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</si>
  <si>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</si>
  <si>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</si>
  <si>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</si>
  <si>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</si>
  <si>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</si>
  <si>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</si>
  <si>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</si>
  <si>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</si>
  <si>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</si>
  <si>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</si>
  <si>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</si>
  <si>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</si>
  <si>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</si>
  <si>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</si>
  <si>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</si>
  <si>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</si>
  <si>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</si>
  <si>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</si>
  <si>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</si>
  <si>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</si>
  <si>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</si>
  <si>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</si>
  <si>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</si>
  <si>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</si>
  <si>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</si>
  <si>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</si>
  <si>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</si>
  <si>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</si>
  <si>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</si>
  <si>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</si>
  <si>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</si>
  <si>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</si>
  <si>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</si>
  <si>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</si>
  <si>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</si>
  <si>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</si>
  <si>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</si>
  <si>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</si>
  <si>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</si>
  <si>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</si>
  <si>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</si>
  <si>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</si>
  <si>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</si>
  <si>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</si>
  <si>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</si>
  <si>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</si>
  <si>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</si>
  <si>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</si>
  <si>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</si>
  <si>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</si>
  <si>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</si>
  <si>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</si>
  <si>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</si>
  <si>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</si>
  <si>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</si>
  <si>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</si>
  <si>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</si>
  <si>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</si>
  <si>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</si>
  <si>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</si>
  <si>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</si>
  <si>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</si>
  <si>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</si>
  <si>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</si>
  <si>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</si>
  <si>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</si>
  <si>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</si>
  <si>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</si>
  <si>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</si>
  <si>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</si>
  <si>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</si>
  <si>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</si>
  <si>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</si>
  <si>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</si>
  <si>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</si>
  <si>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</si>
  <si>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</si>
  <si>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</si>
  <si>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</si>
  <si>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</si>
  <si>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</si>
  <si>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</si>
  <si>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</si>
  <si>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</si>
  <si>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</si>
  <si>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</si>
  <si>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</si>
  <si>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</si>
  <si>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</si>
  <si>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</si>
  <si>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</si>
  <si>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</si>
  <si>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</si>
  <si>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</si>
  <si>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</si>
  <si>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</si>
  <si>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</si>
  <si>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</si>
  <si>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</si>
  <si>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</si>
  <si>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</si>
  <si>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</si>
  <si>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</si>
  <si>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</si>
  <si>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</si>
  <si>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</si>
  <si>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</si>
  <si>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</si>
  <si>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</si>
  <si>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</si>
  <si>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</si>
  <si>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</si>
  <si>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</si>
  <si>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</si>
  <si>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</si>
  <si>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</si>
  <si>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</si>
  <si>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</si>
  <si>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</si>
  <si>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</si>
  <si>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</si>
  <si>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</si>
  <si>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</si>
  <si>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</si>
  <si>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</si>
  <si>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</si>
  <si>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</si>
  <si>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</si>
  <si>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</si>
  <si>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</si>
  <si>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</si>
  <si>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</si>
  <si>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</si>
  <si>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</si>
  <si>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</si>
  <si>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</si>
  <si>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</si>
  <si>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</si>
  <si>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</si>
  <si>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</si>
  <si>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</si>
  <si>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</si>
  <si>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</si>
  <si>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</si>
  <si>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</si>
  <si>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</si>
  <si>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</si>
  <si>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</si>
  <si>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</si>
  <si>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</si>
  <si>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</si>
  <si>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</si>
  <si>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</si>
  <si>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</si>
  <si>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</si>
  <si>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</si>
  <si>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</si>
  <si>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</si>
  <si>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</si>
  <si>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</si>
  <si>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</si>
  <si>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</si>
  <si>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</si>
  <si>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</si>
  <si>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</si>
  <si>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</si>
  <si>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</si>
  <si>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</si>
  <si>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</si>
  <si>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</si>
  <si>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</si>
  <si>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</si>
  <si>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</si>
  <si>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</si>
  <si>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</si>
  <si>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</si>
  <si>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</si>
  <si>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</si>
  <si>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</si>
  <si>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</si>
  <si>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</si>
  <si>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</si>
  <si>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</si>
  <si>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</si>
  <si>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</si>
  <si>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</si>
  <si>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</si>
  <si>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</si>
  <si>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</si>
  <si>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</si>
  <si>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</si>
  <si>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</si>
  <si>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</si>
  <si>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</si>
  <si>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</si>
  <si>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</si>
  <si>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</si>
  <si>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</si>
  <si>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</si>
  <si>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</si>
  <si>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</si>
  <si>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</si>
  <si>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</si>
  <si>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</si>
  <si>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</si>
  <si>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</si>
  <si>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</si>
  <si>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</si>
  <si>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</si>
  <si>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</si>
  <si>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</si>
  <si>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</si>
  <si>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</si>
  <si>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</si>
  <si>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</si>
  <si>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</si>
  <si>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</si>
  <si>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</si>
  <si>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</si>
  <si>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</si>
  <si>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</si>
  <si>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</si>
  <si>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</si>
  <si>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</si>
  <si>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</si>
  <si>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</si>
  <si>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</si>
  <si>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</si>
  <si>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</si>
  <si>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</si>
  <si>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</si>
  <si>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</si>
  <si>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</si>
  <si>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</si>
  <si>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</si>
  <si>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</si>
  <si>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</si>
  <si>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</si>
  <si>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</si>
  <si>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</si>
  <si>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</si>
  <si>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</si>
  <si>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</si>
  <si>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</si>
  <si>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</si>
  <si>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</si>
  <si>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</si>
  <si>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</si>
  <si>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</si>
  <si>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</si>
  <si>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</si>
  <si>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</si>
  <si>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</si>
  <si>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</si>
  <si>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</si>
  <si>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</si>
  <si>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</si>
  <si>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</si>
  <si>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</si>
  <si>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</si>
  <si>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</si>
  <si>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</si>
  <si>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</si>
  <si>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</si>
  <si>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</si>
  <si>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</si>
  <si>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</si>
  <si>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</si>
  <si>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</si>
  <si>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</si>
  <si>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</si>
  <si>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</si>
  <si>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</si>
  <si>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</si>
  <si>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</si>
  <si>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</si>
  <si>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</si>
  <si>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</si>
  <si>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</si>
  <si>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</si>
  <si>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</si>
  <si>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</si>
  <si>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</si>
  <si>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</si>
  <si>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</si>
  <si>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</si>
  <si>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</si>
  <si>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</si>
  <si>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</si>
  <si>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</si>
  <si>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</si>
  <si>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</si>
  <si>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</si>
  <si>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</si>
  <si>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</si>
  <si>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</si>
  <si>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</si>
  <si>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</si>
  <si>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</si>
  <si>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</si>
  <si>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</si>
  <si>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</si>
  <si>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</si>
  <si>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</si>
  <si>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</si>
  <si>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</si>
  <si>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</si>
  <si>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</si>
  <si>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</si>
  <si>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</si>
  <si>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</si>
  <si>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</si>
  <si>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</si>
  <si>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</si>
  <si>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</si>
  <si>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</si>
  <si>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</si>
  <si>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</si>
  <si>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</si>
  <si>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</si>
  <si>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</si>
  <si>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</si>
  <si>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</si>
  <si>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</si>
  <si>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</si>
  <si>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</si>
  <si>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</si>
  <si>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</si>
  <si>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</si>
  <si>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</si>
  <si>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</si>
  <si>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</si>
  <si>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</si>
  <si>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</si>
  <si>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</si>
  <si>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</si>
  <si>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</si>
  <si>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</si>
  <si>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</si>
  <si>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</si>
  <si>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</si>
  <si>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</si>
  <si>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</si>
  <si>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</si>
  <si>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</si>
  <si>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</si>
  <si>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</si>
  <si>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</si>
  <si>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</si>
  <si>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</si>
  <si>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</si>
  <si>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</si>
  <si>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</si>
  <si>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</si>
  <si>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</si>
  <si>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</si>
  <si>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</si>
  <si>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</si>
  <si>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</si>
  <si>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</si>
  <si>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</si>
  <si>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</si>
  <si>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</si>
  <si>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</si>
  <si>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</si>
  <si>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</si>
  <si>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</si>
  <si>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</si>
  <si>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</si>
  <si>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</si>
  <si>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</si>
  <si>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</si>
  <si>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</si>
  <si>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</si>
  <si>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</si>
  <si>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</si>
  <si>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</si>
  <si>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</si>
  <si>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</si>
  <si>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</si>
  <si>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</si>
  <si>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</si>
  <si>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</si>
  <si>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</si>
  <si>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</si>
  <si>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</si>
  <si>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</si>
  <si>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</si>
  <si>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</si>
  <si>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</si>
  <si>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</si>
  <si>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</si>
  <si>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</si>
  <si>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</si>
  <si>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</si>
  <si>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</si>
  <si>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</si>
  <si>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</si>
  <si>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</si>
  <si>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</si>
  <si>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</si>
  <si>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</si>
  <si>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</si>
  <si>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</si>
  <si>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</si>
  <si>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</si>
  <si>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</si>
  <si>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</si>
  <si>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</si>
  <si>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</si>
  <si>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</si>
  <si>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</si>
  <si>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</si>
  <si>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</si>
  <si>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</si>
  <si>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</si>
  <si>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</si>
  <si>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</si>
  <si>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</si>
  <si>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</si>
  <si>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</si>
  <si>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</si>
  <si>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</si>
  <si>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</si>
  <si>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</si>
  <si>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</si>
  <si>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</si>
  <si>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</si>
  <si>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</si>
  <si>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</si>
  <si>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</si>
  <si>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</si>
  <si>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</si>
  <si>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</si>
  <si>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</si>
  <si>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</si>
  <si>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</si>
  <si>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</si>
  <si>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</si>
  <si>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</si>
  <si>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</si>
  <si>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</si>
  <si>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</si>
  <si>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</si>
  <si>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</si>
  <si>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</si>
  <si>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</si>
  <si>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</si>
  <si>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</si>
  <si>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</si>
  <si>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</si>
  <si>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</si>
  <si>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</si>
  <si>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</si>
  <si>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</si>
  <si>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</si>
  <si>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</si>
  <si>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</si>
  <si>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</si>
  <si>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</si>
  <si>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</si>
  <si>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</si>
  <si>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</si>
  <si>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</si>
  <si>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</si>
  <si>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</si>
  <si>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</si>
  <si>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</si>
  <si>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</si>
  <si>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</si>
  <si>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</si>
  <si>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</si>
  <si>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</si>
  <si>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</si>
  <si>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</si>
  <si>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</si>
  <si>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</si>
  <si>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</si>
  <si>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</si>
  <si>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</si>
  <si>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</si>
  <si>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</si>
  <si>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</si>
  <si>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</si>
  <si>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</si>
  <si>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</si>
  <si>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</si>
  <si>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</si>
  <si>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</si>
  <si>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</si>
  <si>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</si>
  <si>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</si>
  <si>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</si>
  <si>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</si>
  <si>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</si>
  <si>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</si>
  <si>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</si>
  <si>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</si>
  <si>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</si>
  <si>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</si>
  <si>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</si>
  <si>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</si>
  <si>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</si>
  <si>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</si>
  <si>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</si>
  <si>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</si>
  <si>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</si>
  <si>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</si>
  <si>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</si>
  <si>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</si>
  <si>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</si>
  <si>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</si>
  <si>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</si>
  <si>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</si>
  <si>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</si>
  <si>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</si>
  <si>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</si>
  <si>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</si>
  <si>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</si>
  <si>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</si>
  <si>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</si>
  <si>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</si>
  <si>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</si>
  <si>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</si>
  <si>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</si>
  <si>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</si>
  <si>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</si>
  <si>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</si>
  <si>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</si>
  <si>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</si>
  <si>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</si>
  <si>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</si>
  <si>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</si>
  <si>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</si>
  <si>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</si>
  <si>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</si>
  <si>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</si>
  <si>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</si>
  <si>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</si>
  <si>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</si>
  <si>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</si>
  <si>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</si>
  <si>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</si>
  <si>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</si>
  <si>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</si>
  <si>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</si>
  <si>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</si>
  <si>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</si>
  <si>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</si>
  <si>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</si>
  <si>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</si>
  <si>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</si>
  <si>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</si>
  <si>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</si>
  <si>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</si>
  <si>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</si>
  <si>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</si>
  <si>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</si>
  <si>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</si>
  <si>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</si>
  <si>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</si>
  <si>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</si>
  <si>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</si>
  <si>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</si>
  <si>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</si>
  <si>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</si>
  <si>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</si>
  <si>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</si>
  <si>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</si>
  <si>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</si>
  <si>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</si>
  <si>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</si>
  <si>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</si>
  <si>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</si>
  <si>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</si>
  <si>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</si>
  <si>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</si>
  <si>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</si>
  <si>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</si>
  <si>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</si>
  <si>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</si>
  <si>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</si>
  <si>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</si>
  <si>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</si>
  <si>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</si>
  <si>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</si>
  <si>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</si>
  <si>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</si>
  <si>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</si>
  <si>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</si>
  <si>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</si>
  <si>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</si>
  <si>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</si>
  <si>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</si>
  <si>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</si>
  <si>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</si>
  <si>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</si>
  <si>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</si>
  <si>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</si>
  <si>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</si>
  <si>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</si>
  <si>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</si>
  <si>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</si>
  <si>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</si>
  <si>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</si>
  <si>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</si>
  <si>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</si>
  <si>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</si>
  <si>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</si>
  <si>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</si>
  <si>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</si>
  <si>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</si>
  <si>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</si>
  <si>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</si>
  <si>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</si>
  <si>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</si>
  <si>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</si>
  <si>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</si>
  <si>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</si>
  <si>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</si>
  <si>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</si>
  <si>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</si>
  <si>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</si>
  <si>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</si>
  <si>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</si>
  <si>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</si>
  <si>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</si>
  <si>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</si>
  <si>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</si>
  <si>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</si>
  <si>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</si>
  <si>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</si>
  <si>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</si>
  <si>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</si>
  <si>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</si>
  <si>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</si>
  <si>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</si>
  <si>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</si>
  <si>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</si>
  <si>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</si>
  <si>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</si>
  <si>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</si>
  <si>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</si>
  <si>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</si>
  <si>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</si>
  <si>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</si>
  <si>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</si>
  <si>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</si>
  <si>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</si>
  <si>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</si>
  <si>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</si>
  <si>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</si>
  <si>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</si>
  <si>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</si>
  <si>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</si>
  <si>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</si>
  <si>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</si>
  <si>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</si>
  <si>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</si>
  <si>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</si>
  <si>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</si>
  <si>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</si>
  <si>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</si>
  <si>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</si>
  <si>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</si>
  <si>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</si>
  <si>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</si>
  <si>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</si>
  <si>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</si>
  <si>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</si>
  <si>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</si>
  <si>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</si>
  <si>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</si>
  <si>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</si>
  <si>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</si>
  <si>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</si>
  <si>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</si>
  <si>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</si>
  <si>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</si>
  <si>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</si>
  <si>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</si>
  <si>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</si>
  <si>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</si>
  <si>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</si>
  <si>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</si>
  <si>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</si>
  <si>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</si>
  <si>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</si>
  <si>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</si>
  <si>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</si>
  <si>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</si>
  <si>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</si>
  <si>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</si>
  <si>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</si>
  <si>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</si>
  <si>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</si>
  <si>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</si>
  <si>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</si>
  <si>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</si>
  <si>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</si>
  <si>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</si>
  <si>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</si>
  <si>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</si>
  <si>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</si>
  <si>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</si>
  <si>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</si>
  <si>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</si>
  <si>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</si>
  <si>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</si>
  <si>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</si>
  <si>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</si>
  <si>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</si>
  <si>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</si>
  <si>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</si>
  <si>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</si>
  <si>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</si>
  <si>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</si>
  <si>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</si>
  <si>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</si>
  <si>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</si>
  <si>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</si>
  <si>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</si>
  <si>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</si>
  <si>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</si>
  <si>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</si>
  <si>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</si>
  <si>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</si>
  <si>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</si>
  <si>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</si>
  <si>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</si>
  <si>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</si>
  <si>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</si>
  <si>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</si>
  <si>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</si>
  <si>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</si>
  <si>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</si>
  <si>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</si>
  <si>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</si>
  <si>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</si>
  <si>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</si>
  <si>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</si>
  <si>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</si>
  <si>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</si>
  <si>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</si>
  <si>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</si>
  <si>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</si>
  <si>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</si>
  <si>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</si>
  <si>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</si>
  <si>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</si>
  <si>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</si>
  <si>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</si>
  <si>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</si>
  <si>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</si>
  <si>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</si>
  <si>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</si>
  <si>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</si>
  <si>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</si>
  <si>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</si>
  <si>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</si>
  <si>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</si>
  <si>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</si>
  <si>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</si>
  <si>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</si>
  <si>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</si>
  <si>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</si>
  <si>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</si>
  <si>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</si>
  <si>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</si>
  <si>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</si>
  <si>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</si>
  <si>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</si>
  <si>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</si>
  <si>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</si>
  <si>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</si>
  <si>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</si>
  <si>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</si>
  <si>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</si>
  <si>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</si>
  <si>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</si>
  <si>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</si>
  <si>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</si>
  <si>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</si>
  <si>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</si>
  <si>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</si>
  <si>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</si>
  <si>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</si>
  <si>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</si>
  <si>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</si>
  <si>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</si>
  <si>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</si>
  <si>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</si>
  <si>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</si>
  <si>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</si>
  <si>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</si>
  <si>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</si>
  <si>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</si>
  <si>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</si>
  <si>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</si>
  <si>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</si>
  <si>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</si>
  <si>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</si>
  <si>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</si>
  <si>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</si>
  <si>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</si>
  <si>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</si>
  <si>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</si>
  <si>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</si>
  <si>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</si>
  <si>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</si>
  <si>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</si>
  <si>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</si>
  <si>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</si>
  <si>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</si>
  <si>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</si>
  <si>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</si>
  <si>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</si>
  <si>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</si>
  <si>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</si>
  <si>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</si>
  <si>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</si>
  <si>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</si>
  <si>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</si>
  <si>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</si>
  <si>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</si>
  <si>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</si>
  <si>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</si>
  <si>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</si>
  <si>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</si>
  <si>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</si>
  <si>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</si>
  <si>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</si>
  <si>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</si>
  <si>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</si>
  <si>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</si>
  <si>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</si>
  <si>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</si>
  <si>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</si>
  <si>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</si>
  <si>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</si>
  <si>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</si>
  <si>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</si>
  <si>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</si>
  <si>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</si>
  <si>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</si>
  <si>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</si>
  <si>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</si>
  <si>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</si>
  <si>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</si>
  <si>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</si>
  <si>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</si>
  <si>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</si>
  <si>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</si>
  <si>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</si>
  <si>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</si>
  <si>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</si>
  <si>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</si>
  <si>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</si>
  <si>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</si>
  <si>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</si>
  <si>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</si>
  <si>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</si>
  <si>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</si>
  <si>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</si>
  <si>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</si>
  <si>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</si>
  <si>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</si>
  <si>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</si>
  <si>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</si>
  <si>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</si>
  <si>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</si>
  <si>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</si>
  <si>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</si>
  <si>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</si>
  <si>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</si>
  <si>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</si>
  <si>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</si>
  <si>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</si>
  <si>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</si>
  <si>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</si>
  <si>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</si>
  <si>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</si>
  <si>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</si>
  <si>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</si>
  <si>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</si>
  <si>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</si>
  <si>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</si>
  <si>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</si>
  <si>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</si>
  <si>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</si>
  <si>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</si>
  <si>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</si>
  <si>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</si>
  <si>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</si>
  <si>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</si>
  <si>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</si>
  <si>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</si>
  <si>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</si>
  <si>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</si>
  <si>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</si>
  <si>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</si>
  <si>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</si>
  <si>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</si>
  <si>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</si>
  <si>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</si>
  <si>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</si>
  <si>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</si>
  <si>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</si>
  <si>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</si>
  <si>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</si>
  <si>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</si>
  <si>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</si>
  <si>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</si>
  <si>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</si>
  <si>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</si>
  <si>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</si>
  <si>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</si>
  <si>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</si>
  <si>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</si>
  <si>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</si>
  <si>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</si>
  <si>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</si>
  <si>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</si>
  <si>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</si>
  <si>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</si>
  <si>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</si>
  <si>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</si>
  <si>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</si>
  <si>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</si>
  <si>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</si>
  <si>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</si>
  <si>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</si>
  <si>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</si>
  <si>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</si>
  <si>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</si>
  <si>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</si>
  <si>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</si>
  <si>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</si>
  <si>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</si>
  <si>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</si>
  <si>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</si>
  <si>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</si>
  <si>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</si>
  <si>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</si>
  <si>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</si>
  <si>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</si>
  <si>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</si>
  <si>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</si>
  <si>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</si>
  <si>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</si>
  <si>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</si>
  <si>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</si>
  <si>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</si>
  <si>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</si>
  <si>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</si>
  <si>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</si>
  <si>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</si>
  <si>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</si>
  <si>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</si>
  <si>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</si>
  <si>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</si>
  <si>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</si>
  <si>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</si>
  <si>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</si>
  <si>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</si>
  <si>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</si>
  <si>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</si>
  <si>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</si>
  <si>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</si>
  <si>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</si>
  <si>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</si>
  <si>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</si>
  <si>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</si>
  <si>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</si>
  <si>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</si>
  <si>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</si>
  <si>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</si>
  <si>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</si>
  <si>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</si>
  <si>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</si>
  <si>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</si>
  <si>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</si>
  <si>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</si>
  <si>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</si>
  <si>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</si>
  <si>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</si>
  <si>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</si>
  <si>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</si>
  <si>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</si>
  <si>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</si>
  <si>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</si>
  <si>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</si>
  <si>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</si>
  <si>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</si>
  <si>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</si>
  <si>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</si>
  <si>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</si>
  <si>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</si>
  <si>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</si>
  <si>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</si>
  <si>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</si>
  <si>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</si>
  <si>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</si>
  <si>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</si>
  <si>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</si>
  <si>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</si>
  <si>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</si>
  <si>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</si>
  <si>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</si>
  <si>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</si>
  <si>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</si>
  <si>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</si>
  <si>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</si>
  <si>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</si>
  <si>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</si>
  <si>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</si>
  <si>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</si>
  <si>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</si>
  <si>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</si>
  <si>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</si>
  <si>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</si>
  <si>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</si>
  <si>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</si>
  <si>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</si>
  <si>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</si>
  <si>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</si>
  <si>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</si>
  <si>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</si>
  <si>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</si>
  <si>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</si>
  <si>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</si>
  <si>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</si>
  <si>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</si>
  <si>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</si>
  <si>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</si>
  <si>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</si>
  <si>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</si>
  <si>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</si>
  <si>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</si>
  <si>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</si>
  <si>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</si>
  <si>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</si>
  <si>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</si>
  <si>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</si>
  <si>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</si>
  <si>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</si>
  <si>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</si>
  <si>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</si>
  <si>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</si>
  <si>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</si>
  <si>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</si>
  <si>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</si>
  <si>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</si>
  <si>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</si>
  <si>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</si>
  <si>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</si>
  <si>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</si>
  <si>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</si>
  <si>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</si>
  <si>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</si>
  <si>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</si>
  <si>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</si>
  <si>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</si>
  <si>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</si>
  <si>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</si>
  <si>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</si>
  <si>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</si>
  <si>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</si>
  <si>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</si>
  <si>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</si>
  <si>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</si>
  <si>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</si>
  <si>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</si>
  <si>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</si>
  <si>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</si>
  <si>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</si>
  <si>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</si>
  <si>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</si>
  <si>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</si>
  <si>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</si>
  <si>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</si>
  <si>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</si>
  <si>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</si>
  <si>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</si>
  <si>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</si>
  <si>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</si>
  <si>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</si>
  <si>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</si>
  <si>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</si>
  <si>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</si>
  <si>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</si>
  <si>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</si>
  <si>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</si>
  <si>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</si>
  <si>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</si>
  <si>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</si>
  <si>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</si>
  <si>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</si>
  <si>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</si>
  <si>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</si>
  <si>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</si>
  <si>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</si>
  <si>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</si>
  <si>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</si>
  <si>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</si>
  <si>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</si>
  <si>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</si>
  <si>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</si>
  <si>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</si>
  <si>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</si>
  <si>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</si>
  <si>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</si>
  <si>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</si>
  <si>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</si>
  <si>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</si>
  <si>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</si>
  <si>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</si>
  <si>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</si>
  <si>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</si>
  <si>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</si>
  <si>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</si>
  <si>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</si>
  <si>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</si>
  <si>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</si>
  <si>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</si>
  <si>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</si>
  <si>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</si>
  <si>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</si>
  <si>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</si>
  <si>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</si>
  <si>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</si>
  <si>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</si>
  <si>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</si>
  <si>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</si>
  <si>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</si>
  <si>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</si>
  <si>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</si>
  <si>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</si>
  <si>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</si>
  <si>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</si>
  <si>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</si>
  <si>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</si>
  <si>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</si>
  <si>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</si>
  <si>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</si>
  <si>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</si>
  <si>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</si>
  <si>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</si>
  <si>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</si>
  <si>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</si>
  <si>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</si>
  <si>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</si>
  <si>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</si>
  <si>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</si>
  <si>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</si>
  <si>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</si>
  <si>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</si>
  <si>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</si>
  <si>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</si>
  <si>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</si>
  <si>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</si>
  <si>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</si>
  <si>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</si>
  <si>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</si>
  <si>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</si>
  <si>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</si>
  <si>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</si>
  <si>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</si>
  <si>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</si>
  <si>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</si>
  <si>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</si>
  <si>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</si>
  <si>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</si>
  <si>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</si>
  <si>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</si>
  <si>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</si>
  <si>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</si>
  <si>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</si>
  <si>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</si>
  <si>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</si>
  <si>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</si>
  <si>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</si>
  <si>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</si>
  <si>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</si>
  <si>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</si>
  <si>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</si>
  <si>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</si>
  <si>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</si>
  <si>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</si>
  <si>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</si>
  <si>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</si>
  <si>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</si>
  <si>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</si>
  <si>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</si>
  <si>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</si>
  <si>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</si>
  <si>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</si>
  <si>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</si>
  <si>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</si>
  <si>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</si>
  <si>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</si>
  <si>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</si>
  <si>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</si>
  <si>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</si>
  <si>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</si>
  <si>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</si>
  <si>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</si>
  <si>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</si>
  <si>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</si>
  <si>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</si>
  <si>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</si>
  <si>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</si>
  <si>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</si>
  <si>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</si>
  <si>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</si>
  <si>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</si>
  <si>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</si>
  <si>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</si>
  <si>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</si>
  <si>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</si>
  <si>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</si>
  <si>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</si>
  <si>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</si>
  <si>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</si>
  <si>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</si>
  <si>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</si>
  <si>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</si>
  <si>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</si>
  <si>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</si>
  <si>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</si>
  <si>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</si>
  <si>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</si>
  <si>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</si>
  <si>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</si>
  <si>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</si>
  <si>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</si>
  <si>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</si>
  <si>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</si>
  <si>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</si>
  <si>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</si>
  <si>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</si>
  <si>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</si>
  <si>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</si>
  <si>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</si>
  <si>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</si>
  <si>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</si>
  <si>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</si>
  <si>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</si>
  <si>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</si>
  <si>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</si>
  <si>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</si>
  <si>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</si>
  <si>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</si>
  <si>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</si>
  <si>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</si>
  <si>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</si>
  <si>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</si>
  <si>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</si>
  <si>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</si>
  <si>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</si>
  <si>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</si>
  <si>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</si>
  <si>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</si>
  <si>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</si>
  <si>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</si>
  <si>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</si>
  <si>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</si>
  <si>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</si>
  <si>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</si>
  <si>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</si>
  <si>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</si>
  <si>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</si>
  <si>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</si>
  <si>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</si>
  <si>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</si>
  <si>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</si>
  <si>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</si>
  <si>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</si>
  <si>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</si>
  <si>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</si>
  <si>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</si>
  <si>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</si>
  <si>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</si>
  <si>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</si>
  <si>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</si>
  <si>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</si>
  <si>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</si>
  <si>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</si>
  <si>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</si>
  <si>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</si>
  <si>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</si>
  <si>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</si>
  <si>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</si>
  <si>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</si>
  <si>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</si>
  <si>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</si>
  <si>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</si>
  <si>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</si>
  <si>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</si>
  <si>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</si>
  <si>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</si>
  <si>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</si>
  <si>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</si>
  <si>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</si>
  <si>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</si>
  <si>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</si>
  <si>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</si>
  <si>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</si>
  <si>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</si>
  <si>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</si>
  <si>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</si>
  <si>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</si>
  <si>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</si>
  <si>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</si>
  <si>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</si>
  <si>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</si>
  <si>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</si>
  <si>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</si>
  <si>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</si>
  <si>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</si>
  <si>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</si>
  <si>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</si>
  <si>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</si>
  <si>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</si>
  <si>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</si>
  <si>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</si>
  <si>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</si>
  <si>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</si>
  <si>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</si>
  <si>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</si>
  <si>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</si>
  <si>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</si>
  <si>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</si>
  <si>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</si>
  <si>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</si>
  <si>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</si>
  <si>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</si>
  <si>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</si>
  <si>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</si>
  <si>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</si>
  <si>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</si>
  <si>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</si>
  <si>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</si>
  <si>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</si>
  <si>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</si>
  <si>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</si>
  <si>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</si>
  <si>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</si>
  <si>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</si>
  <si>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</si>
  <si>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</si>
  <si>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</si>
  <si>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</si>
  <si>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</si>
  <si>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</si>
  <si>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</si>
  <si>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</si>
  <si>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</si>
  <si>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</si>
  <si>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</si>
  <si>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</si>
  <si>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</si>
  <si>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</si>
  <si>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</si>
  <si>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</si>
  <si>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</si>
  <si>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</si>
  <si>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</si>
  <si>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</si>
  <si>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</si>
  <si>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</si>
  <si>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</si>
  <si>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</si>
  <si>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</si>
  <si>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</si>
  <si>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</si>
  <si>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</si>
  <si>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</si>
  <si>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</si>
  <si>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</si>
  <si>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</si>
  <si>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</si>
  <si>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</si>
  <si>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</si>
  <si>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</si>
  <si>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</si>
  <si>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</si>
  <si>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</si>
  <si>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</si>
  <si>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</si>
  <si>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</si>
  <si>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</si>
  <si>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</si>
  <si>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</si>
  <si>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</si>
  <si>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</si>
  <si>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</si>
  <si>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</si>
  <si>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</si>
  <si>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</si>
  <si>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</si>
  <si>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</si>
  <si>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</si>
  <si>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</si>
  <si>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</si>
  <si>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</si>
  <si>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</si>
  <si>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</si>
  <si>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</si>
  <si>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</si>
  <si>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</si>
  <si>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</si>
  <si>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</si>
  <si>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</si>
  <si>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</si>
  <si>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</si>
  <si>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</si>
  <si>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</si>
  <si>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</si>
  <si>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</si>
  <si>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</si>
  <si>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</si>
  <si>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</si>
  <si>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</si>
  <si>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</si>
  <si>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</si>
  <si>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</si>
  <si>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</si>
  <si>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</si>
  <si>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</si>
  <si>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</si>
  <si>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</si>
  <si>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</si>
  <si>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</si>
  <si>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</si>
  <si>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</si>
  <si>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</si>
  <si>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</si>
  <si>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</si>
  <si>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</si>
  <si>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</si>
  <si>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</si>
  <si>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</si>
  <si>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</si>
  <si>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</si>
  <si>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</si>
  <si>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</si>
  <si>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</si>
  <si>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</si>
  <si>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</si>
  <si>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</si>
  <si>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</si>
  <si>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</si>
  <si>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</si>
  <si>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</si>
  <si>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</si>
  <si>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</si>
  <si>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</si>
  <si>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</si>
  <si>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</si>
  <si>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</si>
  <si>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</si>
  <si>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</si>
  <si>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</si>
  <si>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</si>
  <si>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</si>
  <si>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</si>
  <si>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</si>
  <si>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</si>
  <si>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</si>
  <si>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</si>
  <si>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</si>
  <si>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</si>
  <si>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</si>
  <si>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</si>
  <si>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</si>
  <si>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</si>
  <si>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</si>
  <si>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</si>
  <si>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</si>
  <si>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</si>
  <si>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</si>
  <si>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</si>
  <si>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</si>
  <si>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</si>
  <si>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</si>
  <si>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</si>
  <si>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</si>
  <si>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</si>
  <si>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</si>
  <si>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</si>
  <si>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</si>
  <si>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</si>
  <si>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</si>
  <si>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</si>
  <si>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</si>
  <si>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</si>
  <si>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</si>
  <si>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</si>
  <si>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</si>
  <si>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</si>
  <si>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</si>
  <si>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</si>
  <si>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</si>
  <si>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</si>
  <si>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</si>
  <si>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</si>
  <si>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</si>
  <si>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</si>
  <si>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</si>
  <si>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</si>
  <si>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</si>
  <si>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</si>
  <si>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</si>
  <si>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</si>
  <si>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</si>
  <si>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</si>
  <si>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</si>
  <si>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</si>
  <si>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</si>
  <si>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</si>
  <si>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</si>
  <si>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</si>
  <si>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</si>
  <si>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</si>
  <si>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</si>
  <si>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</si>
  <si>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</si>
  <si>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</si>
  <si>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</si>
  <si>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</si>
  <si>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</si>
  <si>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</si>
  <si>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</si>
  <si>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</si>
  <si>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</si>
  <si>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</si>
  <si>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</si>
  <si>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</si>
  <si>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</si>
  <si>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</si>
  <si>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</si>
  <si>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</si>
  <si>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</si>
  <si>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</si>
  <si>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</si>
  <si>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</si>
  <si>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</si>
  <si>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</si>
  <si>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</si>
  <si>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</si>
  <si>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</si>
  <si>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</si>
  <si>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</si>
  <si>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</si>
  <si>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</si>
  <si>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</si>
  <si>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</si>
  <si>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</si>
  <si>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</si>
  <si>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</si>
  <si>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</si>
  <si>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</si>
  <si>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</si>
  <si>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</si>
  <si>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</si>
  <si>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</si>
  <si>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</si>
  <si>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</si>
  <si>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</si>
  <si>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</si>
  <si>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</si>
  <si>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</si>
  <si>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</si>
  <si>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</si>
  <si>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</si>
  <si>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</si>
  <si>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</si>
  <si>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</si>
  <si>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</si>
  <si>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</si>
  <si>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</si>
  <si>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</si>
  <si>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</si>
  <si>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</si>
  <si>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</si>
  <si>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</si>
  <si>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</si>
  <si>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</si>
  <si>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</si>
  <si>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</si>
  <si>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</si>
  <si>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</si>
  <si>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</si>
  <si>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</si>
  <si>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</si>
  <si>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</si>
  <si>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</si>
  <si>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</si>
  <si>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</si>
  <si>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</si>
  <si>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</si>
  <si>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</si>
  <si>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</si>
  <si>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</si>
  <si>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</si>
  <si>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</si>
  <si>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</si>
  <si>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</si>
  <si>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</si>
  <si>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</si>
  <si>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</si>
  <si>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</si>
  <si>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</si>
  <si>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</si>
  <si>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</si>
  <si>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</si>
  <si>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</si>
  <si>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</si>
  <si>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</si>
  <si>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</si>
  <si>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</si>
  <si>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</si>
  <si>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</si>
  <si>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</si>
  <si>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</si>
  <si>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</si>
  <si>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</si>
  <si>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</si>
  <si>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</si>
  <si>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</si>
  <si>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</si>
  <si>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</si>
  <si>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</si>
  <si>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</si>
  <si>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</si>
  <si>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</si>
  <si>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</si>
  <si>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</si>
  <si>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</si>
  <si>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</si>
  <si>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</si>
  <si>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</si>
  <si>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</si>
  <si>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</si>
  <si>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</si>
  <si>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</si>
  <si>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</si>
  <si>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</si>
  <si>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</si>
  <si>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</si>
  <si>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</si>
  <si>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</si>
  <si>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</si>
  <si>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</si>
  <si>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</si>
  <si>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</si>
  <si>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</si>
  <si>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</si>
  <si>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</si>
  <si>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</si>
  <si>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</si>
  <si>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</si>
  <si>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</si>
  <si>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</si>
  <si>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</si>
  <si>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</si>
  <si>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</si>
  <si>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</si>
  <si>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</si>
  <si>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</si>
  <si>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</si>
  <si>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</si>
  <si>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</si>
  <si>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</si>
  <si>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</si>
  <si>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</si>
  <si>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</si>
  <si>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</si>
  <si>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</si>
  <si>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</si>
  <si>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</si>
  <si>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</si>
  <si>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</si>
  <si>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</si>
  <si>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</si>
  <si>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</si>
  <si>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</si>
  <si>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</si>
  <si>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</si>
  <si>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</si>
  <si>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</si>
  <si>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</si>
  <si>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</si>
  <si>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</si>
  <si>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</si>
  <si>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</si>
  <si>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</si>
  <si>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</si>
  <si>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</si>
  <si>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</si>
  <si>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</si>
  <si>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</si>
  <si>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</si>
  <si>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</si>
  <si>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</si>
  <si>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</si>
  <si>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</si>
  <si>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</si>
  <si>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</si>
  <si>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</si>
  <si>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</si>
  <si>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</si>
  <si>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</si>
  <si>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</si>
  <si>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</si>
  <si>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</si>
  <si>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</si>
  <si>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</si>
  <si>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</si>
  <si>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</si>
  <si>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</si>
  <si>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</si>
  <si>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</si>
  <si>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</si>
  <si>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</si>
  <si>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</si>
  <si>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</si>
  <si>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</si>
  <si>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</si>
  <si>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</si>
  <si>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</si>
  <si>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</si>
  <si>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</si>
  <si>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</si>
  <si>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</si>
  <si>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</si>
  <si>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</si>
  <si>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</si>
  <si>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</si>
  <si>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</si>
  <si>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</si>
  <si>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</si>
  <si>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</si>
  <si>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</si>
  <si>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</si>
  <si>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</si>
  <si>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</si>
  <si>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</si>
  <si>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</si>
  <si>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</si>
  <si>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</si>
  <si>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</si>
  <si>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</si>
  <si>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</si>
  <si>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</si>
  <si>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</si>
  <si>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</si>
  <si>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</si>
  <si>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</si>
  <si>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</si>
  <si>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</si>
  <si>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</si>
  <si>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</si>
  <si>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</si>
  <si>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</si>
  <si>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</si>
  <si>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</si>
  <si>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</si>
  <si>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</si>
  <si>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</si>
  <si>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</si>
  <si>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</si>
  <si>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</si>
  <si>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</si>
  <si>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</si>
  <si>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</si>
  <si>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</si>
  <si>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</si>
  <si>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</si>
  <si>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</si>
  <si>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</si>
  <si>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</si>
  <si>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</si>
  <si>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</si>
  <si>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</si>
  <si>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</si>
  <si>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</si>
  <si>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</si>
  <si>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</si>
  <si>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</si>
  <si>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</si>
  <si>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</si>
  <si>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</si>
  <si>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</si>
  <si>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</si>
  <si>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</si>
  <si>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</si>
  <si>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</si>
  <si>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</si>
  <si>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</si>
  <si>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</si>
  <si>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</si>
  <si>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</si>
  <si>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</si>
  <si>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</si>
  <si>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</si>
  <si>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</si>
  <si>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</si>
  <si>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</si>
  <si>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</si>
  <si>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</si>
  <si>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</si>
  <si>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</si>
  <si>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</si>
  <si>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</si>
  <si>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</si>
  <si>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</si>
  <si>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</si>
  <si>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</si>
  <si>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</si>
  <si>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</si>
  <si>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</si>
  <si>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</si>
  <si>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</si>
  <si>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</si>
  <si>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</si>
  <si>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</si>
  <si>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</si>
  <si>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</si>
  <si>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</si>
  <si>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</si>
  <si>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</si>
  <si>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</si>
  <si>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</si>
  <si>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</si>
  <si>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</si>
  <si>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</si>
  <si>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</si>
  <si>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</si>
  <si>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</si>
  <si>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</si>
  <si>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</si>
  <si>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</si>
  <si>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</si>
  <si>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</si>
  <si>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</si>
  <si>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</si>
  <si>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</si>
  <si>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</si>
  <si>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</si>
  <si>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</si>
  <si>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</si>
  <si>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</si>
  <si>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</si>
  <si>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</si>
  <si>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</si>
  <si>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</si>
  <si>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</si>
  <si>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</si>
  <si>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</si>
  <si>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</si>
  <si>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</si>
  <si>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</si>
  <si>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</si>
  <si>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</si>
  <si>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</si>
  <si>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</si>
  <si>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</si>
  <si>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</si>
  <si>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</si>
  <si>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</si>
  <si>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</si>
  <si>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</si>
  <si>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</si>
  <si>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</si>
  <si>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</si>
  <si>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</si>
  <si>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</si>
  <si>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</si>
  <si>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</si>
  <si>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</si>
  <si>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</si>
  <si>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</si>
  <si>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</si>
  <si>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</si>
  <si>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</si>
  <si>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</si>
  <si>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</si>
  <si>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</si>
  <si>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</si>
  <si>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</si>
  <si>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</si>
  <si>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</si>
  <si>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</si>
  <si>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</si>
  <si>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</si>
  <si>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</si>
  <si>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</si>
  <si>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</si>
  <si>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</si>
  <si>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</si>
  <si>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</si>
  <si>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</si>
  <si>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</si>
  <si>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</si>
  <si>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</si>
  <si>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</si>
  <si>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</si>
  <si>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</si>
  <si>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</si>
  <si>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</si>
  <si>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</si>
  <si>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</si>
  <si>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</si>
  <si>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</si>
  <si>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</si>
  <si>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</si>
  <si>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</si>
  <si>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</si>
  <si>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</si>
  <si>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</si>
  <si>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</si>
  <si>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</si>
  <si>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</si>
  <si>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</si>
  <si>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</si>
  <si>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</si>
  <si>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</si>
  <si>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</si>
  <si>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</si>
  <si>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</si>
  <si>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</si>
  <si>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</si>
  <si>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</si>
  <si>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</si>
  <si>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</si>
  <si>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</si>
  <si>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</si>
  <si>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</si>
  <si>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</si>
  <si>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</si>
  <si>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</si>
  <si>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</si>
  <si>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</si>
  <si>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</si>
  <si>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</si>
  <si>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</si>
  <si>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</si>
  <si>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</si>
  <si>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</si>
  <si>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</si>
  <si>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</si>
  <si>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</si>
  <si>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</si>
  <si>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</si>
  <si>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</si>
  <si>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</si>
  <si>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</si>
  <si>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</si>
  <si>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</si>
  <si>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</si>
  <si>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</si>
  <si>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</si>
  <si>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</si>
  <si>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</si>
  <si>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</si>
  <si>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</si>
  <si>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</si>
  <si>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</si>
  <si>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</si>
  <si>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</si>
  <si>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</si>
  <si>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</si>
  <si>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</si>
  <si>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</si>
  <si>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</si>
  <si>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</si>
  <si>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</si>
  <si>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</si>
  <si>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</si>
  <si>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</si>
  <si>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</si>
  <si>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</si>
  <si>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</si>
  <si>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</si>
  <si>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</si>
  <si>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</si>
  <si>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</si>
  <si>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</si>
  <si>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</si>
  <si>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</si>
  <si>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</si>
  <si>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</si>
  <si>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</si>
  <si>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</si>
  <si>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</si>
  <si>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</si>
  <si>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</si>
  <si>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</si>
  <si>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</si>
  <si>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</si>
  <si>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</si>
  <si>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</si>
  <si>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</si>
  <si>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</si>
  <si>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</si>
  <si>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</si>
  <si>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</si>
  <si>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</si>
  <si>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</si>
  <si>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</si>
  <si>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</si>
  <si>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</si>
  <si>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</si>
  <si>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</si>
  <si>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</si>
  <si>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</si>
  <si>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</si>
  <si>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</si>
  <si>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</si>
  <si>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</si>
  <si>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</si>
  <si>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</si>
  <si>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</si>
  <si>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</si>
  <si>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</si>
  <si>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</si>
  <si>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</si>
  <si>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</si>
  <si>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</si>
  <si>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</si>
  <si>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</si>
  <si>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</si>
  <si>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</si>
  <si>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</si>
  <si>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</si>
  <si>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</si>
  <si>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</si>
  <si>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</si>
  <si>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</si>
  <si>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</si>
  <si>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</si>
  <si>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</si>
  <si>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</si>
  <si>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</si>
  <si>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</si>
  <si>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</si>
  <si>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</si>
  <si>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</si>
  <si>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</si>
  <si>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</si>
  <si>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</si>
  <si>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</si>
  <si>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</si>
  <si>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</si>
  <si>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</si>
  <si>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</si>
  <si>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</si>
  <si>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</si>
  <si>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</si>
  <si>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</si>
  <si>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</si>
  <si>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</si>
  <si>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</si>
  <si>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</si>
  <si>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</si>
  <si>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</si>
  <si>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</si>
  <si>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</si>
  <si>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</si>
  <si>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</si>
  <si>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</si>
  <si>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</si>
  <si>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</si>
  <si>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</si>
  <si>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</si>
  <si>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</si>
  <si>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</si>
  <si>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</si>
  <si>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</si>
  <si>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</si>
  <si>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</si>
  <si>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</si>
  <si>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</si>
  <si>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</si>
  <si>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</si>
  <si>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</si>
  <si>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</si>
  <si>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</si>
  <si>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</si>
  <si>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</si>
  <si>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</si>
  <si>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</si>
  <si>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</si>
  <si>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</si>
  <si>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</si>
  <si>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</si>
  <si>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</si>
  <si>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</si>
  <si>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</si>
  <si>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</si>
  <si>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</si>
  <si>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</si>
  <si>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</si>
  <si>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</si>
  <si>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</si>
  <si>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</si>
  <si>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</si>
  <si>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</si>
  <si>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</si>
  <si>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</si>
  <si>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</si>
  <si>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</si>
  <si>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</si>
  <si>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</si>
  <si>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</si>
  <si>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</si>
  <si>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</si>
  <si>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</si>
  <si>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</si>
  <si>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</si>
  <si>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</si>
  <si>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</si>
  <si>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</si>
  <si>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</si>
  <si>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</si>
  <si>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</si>
  <si>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</si>
  <si>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</si>
  <si>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</si>
  <si>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</si>
  <si>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</si>
  <si>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</si>
  <si>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</si>
  <si>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</si>
  <si>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</si>
  <si>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</si>
  <si>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</si>
  <si>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</si>
  <si>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</si>
  <si>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</si>
  <si>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</si>
  <si>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</si>
  <si>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</si>
  <si>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</si>
  <si>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</si>
  <si>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</si>
  <si>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</si>
  <si>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</si>
  <si>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</si>
  <si>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</si>
  <si>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</si>
  <si>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</si>
  <si>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</si>
  <si>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</si>
  <si>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</si>
  <si>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</si>
  <si>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</si>
  <si>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</si>
  <si>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</si>
  <si>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</si>
  <si>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</si>
  <si>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</si>
  <si>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</si>
  <si>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</si>
  <si>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</si>
  <si>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</si>
  <si>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</si>
  <si>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</si>
  <si>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</si>
  <si>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</si>
  <si>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</si>
  <si>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</si>
  <si>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</si>
  <si>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</si>
  <si>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</si>
  <si>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</si>
  <si>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</si>
  <si>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</si>
  <si>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</si>
  <si>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</si>
  <si>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</si>
  <si>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</si>
  <si>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</si>
  <si>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</si>
  <si>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</si>
  <si>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</si>
  <si>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</si>
  <si>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</si>
  <si>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</si>
  <si>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</si>
  <si>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</si>
  <si>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</si>
  <si>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</si>
  <si>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</si>
  <si>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</si>
  <si>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</si>
  <si>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</si>
  <si>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</si>
  <si>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</si>
  <si>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</si>
  <si>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</si>
  <si>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</si>
  <si>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</si>
  <si>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</si>
  <si>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</si>
  <si>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</si>
  <si>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</si>
  <si>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</si>
  <si>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</si>
  <si>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</si>
  <si>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</si>
  <si>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</si>
  <si>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</si>
  <si>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</si>
  <si>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</si>
  <si>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</si>
  <si>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</si>
  <si>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</si>
  <si>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</si>
  <si>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</si>
  <si>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</si>
  <si>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</si>
  <si>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</si>
  <si>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</si>
  <si>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</si>
  <si>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</si>
  <si>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</si>
  <si>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</si>
  <si>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</si>
  <si>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</si>
  <si>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</si>
  <si>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</si>
  <si>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</si>
  <si>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</si>
  <si>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</si>
  <si>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</si>
  <si>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</si>
  <si>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</si>
  <si>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</si>
  <si>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</si>
  <si>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</si>
  <si>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</si>
  <si>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</si>
  <si>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</si>
  <si>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</si>
  <si>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</si>
  <si>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</si>
  <si>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</si>
  <si>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</si>
  <si>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</si>
  <si>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</si>
  <si>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</si>
  <si>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</si>
  <si>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</si>
  <si>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</si>
  <si>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</si>
  <si>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</si>
  <si>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</si>
  <si>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</si>
  <si>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</si>
  <si>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</si>
  <si>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</si>
  <si>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</si>
  <si>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</si>
  <si>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</si>
  <si>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</si>
  <si>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</si>
  <si>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</si>
  <si>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</si>
  <si>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</si>
  <si>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</si>
  <si>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</si>
  <si>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</si>
  <si>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</si>
  <si>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</si>
  <si>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</si>
  <si>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</si>
  <si>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</si>
  <si>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</si>
  <si>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</si>
  <si>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</si>
  <si>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</si>
  <si>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</si>
  <si>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</si>
  <si>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</si>
  <si>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</si>
  <si>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</si>
  <si>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</si>
  <si>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</si>
  <si>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</si>
  <si>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</si>
  <si>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</si>
  <si>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</si>
  <si>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</si>
  <si>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</si>
  <si>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</si>
  <si>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</si>
  <si>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</si>
  <si>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</si>
  <si>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</si>
  <si>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</si>
  <si>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</si>
  <si>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</si>
  <si>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</si>
  <si>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</si>
  <si>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</si>
  <si>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</si>
  <si>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</si>
  <si>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</si>
  <si>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</si>
  <si>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</si>
  <si>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</si>
  <si>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</si>
  <si>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</si>
  <si>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</si>
  <si>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</si>
  <si>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</si>
  <si>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</si>
  <si>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</si>
  <si>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</si>
  <si>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</si>
  <si>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</si>
  <si>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</si>
  <si>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</si>
  <si>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</si>
  <si>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</si>
  <si>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</si>
  <si>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</si>
  <si>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</si>
  <si>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</si>
  <si>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</si>
  <si>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</si>
  <si>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</si>
  <si>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</si>
  <si>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</si>
  <si>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</si>
  <si>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</si>
  <si>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</si>
  <si>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</si>
  <si>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</si>
  <si>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</si>
  <si>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</si>
  <si>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</si>
  <si>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</si>
  <si>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</si>
  <si>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</si>
  <si>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</si>
  <si>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</si>
  <si>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</si>
  <si>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</si>
  <si>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</si>
  <si>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</si>
  <si>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</si>
  <si>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</si>
  <si>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</si>
  <si>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</si>
  <si>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</si>
  <si>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</si>
  <si>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</si>
  <si>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</si>
  <si>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</si>
  <si>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</si>
  <si>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</si>
  <si>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</si>
  <si>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</si>
  <si>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</si>
  <si>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</si>
  <si>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</si>
  <si>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</si>
  <si>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</si>
  <si>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</si>
  <si>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</si>
  <si>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</si>
  <si>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</si>
  <si>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</si>
  <si>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</si>
  <si>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</si>
  <si>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</si>
  <si>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</si>
  <si>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</si>
  <si>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</si>
  <si>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</si>
  <si>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</si>
  <si>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</si>
  <si>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</si>
  <si>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</si>
  <si>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</si>
  <si>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</si>
  <si>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</si>
  <si>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</si>
  <si>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</si>
  <si>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</si>
  <si>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</si>
  <si>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</si>
  <si>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</si>
  <si>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</si>
  <si>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</si>
  <si>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</si>
  <si>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</si>
  <si>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</si>
  <si>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</si>
  <si>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</si>
  <si>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</si>
  <si>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</si>
  <si>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</si>
  <si>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</si>
  <si>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</si>
  <si>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</si>
  <si>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</si>
  <si>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</si>
  <si>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</si>
  <si>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</si>
  <si>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</si>
  <si>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</si>
  <si>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</si>
  <si>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</si>
  <si>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</si>
  <si>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</si>
  <si>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</si>
  <si>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</si>
  <si>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</si>
  <si>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</si>
  <si>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</si>
  <si>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</si>
  <si>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</si>
  <si>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</si>
  <si>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</si>
  <si>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</si>
  <si>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</si>
  <si>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</si>
  <si>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</si>
  <si>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</si>
  <si>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</si>
  <si>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</si>
  <si>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</si>
  <si>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</si>
  <si>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</si>
  <si>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</si>
  <si>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</si>
  <si>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</si>
  <si>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</si>
  <si>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</si>
  <si>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</si>
  <si>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</si>
  <si>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</si>
  <si>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</si>
  <si>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</si>
  <si>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</si>
  <si>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</si>
  <si>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</si>
  <si>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</si>
  <si>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</si>
  <si>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</si>
  <si>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</si>
  <si>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</si>
  <si>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</si>
  <si>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</si>
  <si>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</si>
  <si>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</si>
  <si>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</si>
  <si>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</si>
  <si>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</si>
  <si>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</si>
  <si>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</si>
  <si>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</si>
  <si>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</si>
  <si>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</si>
  <si>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</si>
  <si>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</si>
  <si>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</si>
  <si>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</si>
  <si>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</si>
  <si>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</si>
  <si>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</si>
  <si>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</si>
  <si>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</si>
  <si>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</si>
  <si>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</si>
  <si>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</si>
  <si>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</si>
  <si>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</si>
  <si>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</si>
  <si>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</si>
  <si>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</si>
  <si>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</si>
  <si>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</si>
  <si>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</si>
  <si>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</si>
  <si>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</si>
  <si>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</si>
  <si>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</si>
  <si>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</si>
  <si>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</si>
  <si>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</si>
  <si>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</si>
  <si>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</si>
  <si>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</si>
  <si>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</si>
  <si>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</si>
  <si>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</si>
  <si>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</si>
  <si>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</si>
  <si>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</si>
  <si>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</si>
  <si>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</si>
  <si>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</si>
  <si>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</si>
  <si>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</si>
  <si>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</si>
  <si>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</si>
  <si>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</si>
  <si>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</si>
  <si>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</si>
  <si>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</si>
  <si>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</si>
  <si>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</si>
  <si>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</si>
  <si>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</si>
  <si>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</si>
  <si>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</si>
  <si>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</si>
  <si>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</si>
  <si>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</si>
  <si>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</si>
  <si>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</si>
  <si>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</si>
  <si>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</si>
  <si>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</si>
  <si>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</si>
  <si>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</si>
  <si>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</si>
  <si>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</si>
  <si>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</si>
  <si>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</si>
  <si>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</si>
  <si>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</si>
  <si>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</si>
  <si>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</si>
  <si>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</si>
  <si>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</si>
  <si>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</si>
  <si>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</si>
  <si>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</si>
  <si>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</si>
  <si>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</si>
  <si>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</si>
  <si>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</si>
  <si>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</si>
  <si>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</si>
  <si>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</si>
  <si>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</si>
  <si>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</si>
  <si>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</si>
  <si>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</si>
  <si>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</si>
  <si>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</si>
  <si>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</si>
  <si>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</si>
  <si>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</si>
  <si>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</si>
  <si>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</si>
  <si>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</si>
  <si>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</si>
  <si>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</si>
  <si>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</si>
  <si>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</si>
  <si>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</si>
  <si>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</si>
  <si>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</si>
  <si>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</si>
  <si>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</si>
  <si>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</si>
  <si>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</si>
  <si>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</si>
  <si>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</si>
  <si>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</si>
  <si>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</si>
  <si>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</si>
  <si>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</si>
  <si>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</si>
  <si>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</si>
  <si>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</si>
  <si>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</si>
  <si>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</si>
  <si>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</si>
  <si>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</si>
  <si>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</si>
  <si>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</si>
  <si>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</si>
  <si>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</si>
  <si>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</si>
  <si>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</si>
  <si>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</si>
  <si>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</si>
  <si>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</si>
  <si>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</si>
  <si>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</si>
  <si>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</si>
  <si>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</si>
  <si>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</si>
  <si>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</si>
  <si>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</si>
  <si>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</si>
  <si>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</si>
  <si>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</si>
  <si>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</si>
  <si>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</si>
  <si>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</si>
  <si>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</si>
  <si>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</si>
  <si>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</si>
  <si>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</si>
  <si>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</si>
  <si>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</si>
  <si>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</si>
  <si>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</si>
  <si>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</si>
  <si>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</si>
  <si>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</si>
  <si>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</si>
  <si>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</si>
  <si>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</si>
  <si>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</si>
  <si>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</si>
  <si>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</si>
  <si>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</si>
  <si>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</si>
  <si>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</si>
  <si>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</si>
  <si>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</si>
  <si>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</si>
  <si>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</si>
  <si>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</si>
  <si>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</si>
  <si>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</si>
  <si>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</si>
  <si>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</si>
  <si>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</si>
  <si>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</si>
  <si>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</si>
  <si>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</si>
  <si>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</si>
  <si>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</si>
  <si>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</si>
  <si>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</si>
  <si>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</si>
  <si>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</si>
  <si>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</si>
  <si>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</si>
  <si>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</si>
  <si>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</si>
  <si>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</si>
  <si>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</si>
  <si>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</si>
  <si>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</si>
  <si>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</si>
  <si>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</si>
  <si>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</si>
  <si>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</si>
  <si>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</si>
  <si>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</si>
  <si>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</si>
  <si>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</si>
  <si>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</si>
  <si>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</si>
  <si>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</si>
  <si>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</si>
  <si>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</si>
  <si>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</si>
  <si>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</si>
  <si>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</si>
  <si>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</si>
  <si>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</si>
  <si>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</si>
  <si>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</si>
  <si>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</si>
  <si>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</si>
  <si>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</si>
  <si>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</si>
  <si>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</si>
  <si>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</si>
  <si>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</si>
  <si>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</si>
  <si>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</si>
  <si>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</si>
  <si>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</si>
  <si>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</si>
  <si>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</si>
  <si>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</si>
  <si>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</si>
  <si>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</si>
  <si>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</si>
  <si>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</si>
  <si>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</si>
  <si>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</si>
  <si>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</si>
  <si>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</si>
  <si>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</si>
  <si>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</si>
  <si>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</si>
  <si>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</si>
  <si>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</si>
  <si>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</si>
  <si>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</si>
  <si>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</si>
  <si>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</si>
  <si>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</si>
  <si>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</si>
  <si>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</si>
  <si>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</si>
  <si>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</si>
  <si>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</si>
  <si>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</si>
  <si>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</si>
  <si>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</si>
  <si>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</si>
  <si>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</si>
  <si>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</si>
  <si>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</si>
  <si>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</si>
  <si>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</si>
  <si>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</si>
  <si>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</si>
  <si>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</si>
  <si>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</si>
  <si>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</si>
  <si>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</si>
  <si>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</si>
  <si>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</si>
  <si>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</si>
  <si>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</si>
  <si>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</si>
  <si>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</si>
  <si>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</si>
  <si>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</si>
  <si>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</si>
  <si>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</si>
  <si>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</si>
  <si>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</si>
  <si>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</si>
  <si>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</si>
  <si>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</si>
  <si>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</si>
  <si>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</si>
  <si>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</si>
  <si>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</si>
  <si>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</si>
  <si>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</si>
  <si>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</si>
  <si>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</si>
  <si>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</si>
  <si>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</si>
  <si>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</si>
  <si>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</si>
  <si>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</si>
  <si>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</si>
  <si>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</si>
  <si>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</si>
  <si>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</si>
  <si>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</si>
  <si>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</si>
  <si>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</si>
  <si>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</si>
  <si>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</si>
  <si>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</si>
  <si>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</si>
  <si>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</si>
  <si>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</si>
  <si>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</si>
  <si>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</si>
  <si>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</si>
  <si>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</si>
  <si>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</si>
  <si>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</si>
  <si>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</si>
  <si>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</si>
  <si>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</si>
  <si>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</si>
  <si>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</si>
  <si>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</si>
  <si>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</si>
  <si>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</si>
  <si>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</si>
  <si>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</si>
  <si>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</si>
  <si>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</si>
  <si>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</si>
  <si>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</si>
  <si>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</si>
  <si>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</si>
  <si>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</si>
  <si>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</si>
  <si>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</si>
  <si>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</si>
  <si>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</si>
  <si>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</si>
  <si>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</si>
  <si>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</si>
  <si>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</si>
  <si>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</si>
  <si>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</si>
  <si>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</si>
  <si>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</si>
  <si>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</si>
  <si>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</si>
  <si>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</si>
  <si>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</si>
  <si>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</si>
  <si>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</si>
  <si>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</si>
  <si>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</si>
  <si>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</si>
  <si>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</si>
  <si>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</si>
  <si>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</si>
  <si>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</si>
  <si>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</si>
  <si>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</si>
  <si>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</si>
  <si>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</si>
  <si>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</si>
  <si>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</si>
  <si>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</si>
  <si>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</si>
  <si>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</si>
  <si>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</si>
  <si>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</si>
  <si>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</si>
  <si>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</si>
  <si>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</si>
  <si>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</si>
  <si>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</si>
  <si>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</si>
  <si>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</si>
  <si>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</si>
  <si>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</si>
  <si>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</si>
  <si>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</si>
  <si>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</si>
  <si>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</si>
  <si>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</si>
  <si>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</si>
  <si>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</si>
  <si>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</si>
  <si>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</si>
  <si>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</si>
  <si>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</si>
  <si>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</si>
  <si>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</si>
  <si>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</si>
  <si>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</si>
  <si>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</si>
  <si>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</si>
  <si>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</si>
  <si>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</si>
  <si>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</si>
  <si>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</si>
  <si>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</si>
  <si>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</si>
  <si>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</si>
  <si>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</si>
  <si>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</si>
  <si>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</si>
  <si>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</si>
  <si>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</si>
  <si>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</si>
  <si>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</si>
  <si>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</si>
  <si>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</si>
  <si>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</si>
  <si>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</si>
  <si>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</si>
  <si>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</si>
  <si>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</si>
  <si>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</si>
  <si>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</si>
  <si>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</si>
  <si>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</si>
  <si>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</si>
  <si>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</si>
  <si>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</si>
  <si>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</si>
  <si>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</si>
  <si>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</si>
  <si>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</si>
  <si>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</si>
  <si>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</si>
  <si>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</si>
  <si>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</si>
  <si>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</si>
  <si>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</si>
  <si>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</si>
  <si>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</si>
  <si>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</si>
  <si>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</si>
  <si>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</si>
  <si>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</si>
  <si>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</si>
  <si>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</si>
  <si>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</si>
  <si>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</si>
  <si>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</si>
  <si>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</si>
  <si>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</si>
  <si>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</si>
  <si>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</si>
  <si>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</si>
  <si>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</si>
  <si>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</si>
  <si>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</si>
  <si>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</si>
  <si>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</si>
  <si>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</si>
  <si>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</si>
  <si>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</si>
  <si>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</si>
  <si>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</si>
  <si>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</si>
  <si>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</si>
  <si>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</si>
  <si>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</si>
  <si>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</si>
  <si>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</si>
  <si>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</si>
  <si>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</si>
  <si>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</si>
  <si>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</si>
  <si>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</si>
  <si>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</si>
  <si>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</si>
  <si>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</si>
  <si>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</si>
  <si>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</si>
  <si>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</si>
  <si>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</si>
  <si>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</si>
  <si>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</si>
  <si>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</si>
  <si>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</si>
  <si>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</si>
  <si>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</si>
  <si>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</si>
  <si>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</si>
  <si>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</si>
  <si>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</si>
  <si>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</si>
  <si>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</si>
  <si>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</si>
  <si>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</si>
  <si>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</si>
  <si>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</si>
  <si>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</si>
  <si>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</si>
  <si>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</si>
  <si>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</si>
  <si>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</si>
  <si>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</si>
  <si>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</si>
  <si>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</si>
  <si>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</si>
  <si>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</si>
  <si>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</si>
  <si>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</si>
  <si>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</si>
  <si>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</si>
  <si>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</si>
  <si>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</si>
  <si>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</si>
  <si>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</si>
  <si>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</si>
  <si>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</si>
  <si>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</si>
  <si>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</si>
  <si>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</si>
  <si>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</si>
  <si>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</si>
  <si>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</si>
  <si>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</si>
  <si>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</si>
  <si>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</si>
  <si>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</si>
  <si>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</si>
  <si>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</si>
  <si>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</si>
  <si>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</si>
  <si>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</si>
  <si>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</si>
  <si>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</si>
  <si>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</si>
  <si>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</si>
  <si>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</si>
  <si>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</si>
  <si>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</si>
  <si>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</si>
  <si>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</si>
  <si>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</si>
  <si>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</si>
  <si>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</si>
  <si>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</si>
  <si>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</si>
  <si>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</si>
  <si>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</si>
  <si>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</si>
  <si>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</si>
  <si>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</si>
  <si>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</si>
  <si>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</si>
  <si>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</si>
  <si>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</si>
  <si>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</si>
  <si>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</si>
  <si>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</si>
  <si>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</si>
  <si>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</si>
  <si>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</si>
  <si>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</si>
  <si>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</si>
  <si>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</si>
  <si>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</si>
  <si>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</si>
  <si>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</si>
  <si>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</si>
  <si>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</si>
  <si>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</si>
  <si>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</si>
  <si>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</si>
  <si>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</si>
  <si>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</si>
  <si>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</si>
  <si>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</si>
  <si>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</si>
  <si>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</si>
  <si>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</si>
  <si>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</si>
  <si>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</si>
  <si>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</si>
  <si>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</si>
  <si>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</si>
  <si>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</si>
  <si>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</si>
  <si>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</si>
  <si>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</si>
  <si>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</si>
  <si>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</si>
  <si>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</si>
  <si>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</si>
  <si>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</si>
  <si>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</si>
  <si>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</si>
  <si>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</si>
  <si>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</si>
  <si>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</si>
  <si>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</si>
  <si>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</si>
  <si>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</si>
  <si>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</si>
  <si>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</si>
  <si>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</si>
  <si>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</si>
  <si>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</si>
  <si>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</si>
  <si>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</si>
  <si>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</si>
  <si>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</si>
  <si>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</si>
  <si>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</si>
  <si>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</si>
  <si>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</si>
  <si>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</si>
  <si>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</si>
  <si>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</si>
  <si>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</si>
  <si>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</si>
  <si>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</si>
  <si>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</si>
  <si>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</si>
  <si>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</si>
  <si>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</si>
  <si>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</si>
  <si>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</si>
  <si>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</si>
  <si>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</si>
  <si>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</si>
  <si>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</si>
  <si>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</si>
  <si>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</si>
  <si>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</si>
  <si>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</si>
  <si>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</si>
  <si>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</si>
  <si>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</si>
  <si>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</si>
  <si>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</si>
  <si>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</si>
  <si>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</si>
  <si>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</si>
  <si>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</si>
  <si>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</si>
  <si>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</si>
  <si>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</si>
  <si>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</si>
  <si>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</si>
  <si>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</si>
  <si>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</si>
  <si>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</si>
  <si>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</si>
  <si>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</si>
  <si>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</si>
  <si>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</si>
  <si>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</si>
  <si>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</si>
  <si>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</si>
  <si>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</si>
  <si>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</si>
  <si>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</si>
  <si>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</si>
  <si>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</si>
  <si>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</si>
  <si>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</si>
  <si>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</si>
  <si>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</si>
  <si>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</si>
  <si>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</si>
  <si>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</si>
  <si>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</si>
  <si>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</si>
  <si>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</si>
  <si>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</si>
  <si>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</si>
  <si>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</si>
  <si>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</si>
  <si>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</si>
  <si>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</si>
  <si>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</si>
  <si>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</si>
  <si>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</si>
  <si>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</si>
  <si>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</si>
  <si>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</si>
  <si>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</si>
  <si>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</si>
  <si>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</si>
  <si>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</si>
  <si>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</si>
  <si>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</si>
  <si>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</si>
  <si>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</si>
  <si>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</si>
  <si>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</si>
  <si>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</si>
  <si>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</si>
  <si>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</si>
  <si>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</si>
  <si>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</si>
  <si>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</si>
  <si>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</si>
  <si>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</si>
  <si>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</si>
  <si>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</si>
  <si>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</si>
  <si>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</si>
  <si>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</si>
  <si>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</si>
  <si>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</si>
  <si>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</si>
  <si>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</si>
  <si>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</si>
  <si>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</si>
  <si>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</si>
  <si>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</si>
  <si>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</si>
  <si>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</si>
  <si>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</si>
  <si>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</si>
  <si>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</si>
  <si>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</si>
  <si>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</si>
  <si>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</si>
  <si>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</si>
  <si>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</si>
  <si>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</si>
  <si>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</si>
  <si>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</si>
  <si>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</si>
  <si>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</si>
  <si>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</si>
  <si>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</si>
  <si>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</si>
  <si>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</si>
  <si>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</si>
  <si>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</si>
  <si>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</si>
  <si>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</si>
  <si>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</si>
  <si>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</si>
  <si>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</si>
  <si>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</si>
  <si>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</si>
  <si>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</si>
  <si>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</si>
  <si>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</si>
  <si>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</si>
  <si>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</si>
  <si>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</si>
  <si>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</si>
  <si>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</si>
  <si>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</si>
  <si>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</si>
  <si>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</si>
  <si>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</si>
  <si>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</si>
  <si>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</si>
  <si>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</si>
  <si>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</si>
  <si>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</si>
  <si>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</si>
  <si>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</si>
  <si>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</si>
  <si>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</si>
  <si>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</si>
  <si>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</si>
  <si>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</si>
  <si>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</si>
  <si>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</si>
  <si>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</si>
  <si>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</si>
  <si>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</si>
  <si>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</si>
  <si>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</si>
  <si>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</si>
  <si>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</si>
  <si>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</si>
  <si>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</si>
  <si>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</si>
  <si>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</si>
  <si>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</si>
  <si>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</si>
  <si>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</si>
  <si>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</si>
  <si>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</si>
  <si>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</si>
  <si>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</si>
  <si>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</si>
  <si>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</si>
  <si>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</si>
  <si>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</si>
  <si>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</si>
  <si>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</si>
  <si>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</si>
  <si>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</si>
  <si>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</si>
  <si>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</si>
  <si>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</si>
  <si>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</si>
  <si>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</si>
  <si>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</si>
  <si>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</si>
  <si>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</si>
  <si>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</si>
  <si>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</si>
  <si>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</si>
  <si>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</si>
  <si>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</si>
  <si>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</si>
  <si>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</si>
  <si>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</si>
  <si>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</si>
  <si>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</si>
  <si>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</si>
  <si>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</si>
  <si>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</si>
  <si>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</si>
  <si>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</si>
  <si>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</si>
  <si>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</si>
  <si>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</si>
  <si>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</si>
  <si>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</si>
  <si>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</si>
  <si>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</si>
  <si>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</si>
  <si>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</si>
  <si>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</si>
  <si>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</si>
  <si>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</si>
  <si>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</si>
  <si>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</si>
  <si>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</si>
  <si>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</si>
  <si>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</si>
  <si>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</si>
  <si>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</si>
  <si>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</si>
  <si>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</si>
  <si>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</si>
  <si>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</si>
  <si>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</si>
  <si>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</si>
  <si>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</si>
  <si>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</si>
  <si>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</si>
  <si>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</si>
  <si>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</si>
  <si>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</si>
  <si>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</si>
  <si>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</si>
  <si>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</si>
  <si>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</si>
  <si>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</si>
  <si>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</si>
  <si>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</si>
  <si>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</si>
  <si>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</si>
  <si>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</si>
  <si>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</si>
  <si>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</si>
  <si>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</si>
  <si>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</si>
  <si>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</si>
  <si>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</si>
  <si>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</si>
  <si>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</si>
  <si>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</si>
  <si>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</si>
  <si>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</si>
  <si>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</si>
  <si>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</si>
  <si>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</si>
  <si>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</si>
  <si>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</si>
  <si>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</si>
  <si>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</si>
  <si>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</si>
  <si>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</si>
  <si>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</si>
  <si>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</si>
  <si>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</si>
  <si>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</si>
  <si>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</si>
  <si>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</si>
  <si>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</si>
  <si>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</si>
  <si>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</si>
  <si>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</si>
  <si>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</si>
  <si>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</si>
  <si>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</si>
  <si>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</si>
  <si>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</si>
  <si>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</si>
  <si>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</si>
  <si>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</si>
  <si>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</si>
  <si>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</si>
  <si>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</si>
  <si>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</si>
  <si>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</si>
  <si>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</si>
  <si>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</si>
  <si>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</si>
  <si>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</si>
  <si>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</si>
  <si>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</si>
  <si>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</si>
  <si>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</si>
  <si>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</si>
  <si>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</si>
  <si>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</si>
  <si>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</si>
  <si>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</si>
  <si>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</si>
  <si>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</si>
  <si>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</si>
  <si>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</si>
  <si>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</si>
  <si>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</si>
  <si>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</si>
  <si>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</si>
  <si>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</si>
  <si>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</si>
  <si>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</si>
  <si>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</si>
  <si>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</si>
  <si>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</si>
  <si>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</si>
  <si>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</si>
  <si>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</si>
  <si>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</si>
  <si>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</si>
  <si>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</si>
  <si>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</si>
  <si>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</si>
  <si>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</si>
  <si>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</si>
  <si>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</si>
  <si>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</si>
  <si>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</si>
  <si>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</si>
  <si>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</si>
  <si>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</si>
  <si>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</si>
  <si>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</si>
  <si>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</si>
  <si>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</si>
  <si>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</si>
  <si>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</si>
  <si>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</si>
  <si>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</si>
  <si>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</si>
  <si>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</si>
  <si>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</si>
  <si>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</si>
  <si>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</si>
  <si>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</si>
  <si>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</si>
  <si>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</si>
  <si>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</si>
  <si>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</si>
  <si>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</si>
  <si>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</si>
  <si>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</si>
  <si>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</si>
  <si>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</si>
  <si>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</si>
  <si>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</si>
  <si>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</si>
  <si>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</si>
  <si>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</si>
  <si>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</si>
  <si>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</si>
  <si>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</si>
  <si>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</si>
  <si>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</si>
  <si>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</si>
  <si>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</si>
  <si>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</si>
  <si>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</si>
  <si>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</si>
  <si>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</si>
  <si>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</si>
  <si>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</si>
  <si>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</si>
  <si>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</si>
  <si>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</si>
  <si>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</si>
  <si>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</si>
  <si>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</si>
  <si>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</si>
  <si>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</si>
  <si>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</si>
  <si>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</si>
  <si>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</si>
  <si>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</si>
  <si>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</si>
  <si>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</si>
  <si>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</si>
  <si>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</si>
  <si>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</si>
  <si>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</si>
  <si>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</si>
  <si>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</si>
  <si>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</si>
  <si>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</si>
  <si>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</si>
  <si>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</si>
  <si>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</si>
  <si>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</si>
  <si>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</si>
  <si>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</si>
  <si>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</si>
  <si>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</si>
  <si>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</si>
  <si>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</si>
  <si>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</si>
  <si>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</si>
  <si>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</si>
  <si>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</si>
  <si>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</si>
  <si>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</si>
  <si>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</si>
  <si>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</si>
  <si>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</si>
  <si>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</si>
  <si>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</si>
  <si>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</si>
  <si>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</si>
  <si>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</si>
  <si>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</si>
  <si>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</si>
  <si>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</si>
  <si>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</si>
  <si>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</si>
  <si>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</si>
  <si>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</si>
  <si>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</si>
  <si>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</si>
  <si>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</si>
  <si>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</si>
  <si>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</si>
  <si>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</si>
  <si>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</si>
  <si>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</si>
  <si>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</si>
  <si>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</si>
  <si>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</si>
  <si>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</si>
  <si>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</si>
  <si>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</si>
  <si>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</si>
  <si>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</si>
  <si>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</si>
  <si>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</si>
  <si>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</si>
  <si>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</si>
  <si>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</si>
  <si>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</si>
  <si>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</si>
  <si>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</si>
  <si>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</si>
  <si>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</si>
  <si>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</si>
  <si>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</si>
  <si>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</si>
  <si>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</si>
  <si>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</si>
  <si>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</si>
  <si>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</si>
  <si>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</si>
  <si>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</si>
  <si>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</si>
  <si>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</si>
  <si>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</si>
  <si>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</si>
  <si>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</si>
  <si>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</si>
  <si>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</si>
  <si>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</si>
  <si>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</si>
  <si>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</si>
  <si>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</si>
  <si>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</si>
  <si>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</si>
  <si>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</si>
  <si>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</si>
  <si>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</si>
  <si>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</si>
  <si>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</si>
  <si>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</si>
  <si>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</si>
  <si>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</si>
  <si>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</si>
  <si>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</si>
  <si>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</si>
  <si>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</si>
  <si>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</si>
  <si>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</si>
  <si>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</si>
  <si>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</si>
  <si>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</si>
  <si>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</si>
  <si>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</si>
  <si>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</si>
  <si>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</si>
  <si>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</si>
  <si>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</si>
  <si>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</si>
  <si>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</si>
  <si>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</si>
  <si>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</si>
  <si>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</si>
  <si>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</si>
  <si>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</si>
  <si>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</si>
  <si>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</si>
  <si>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</si>
  <si>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</si>
  <si>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</si>
  <si>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</si>
  <si>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</si>
  <si>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</si>
  <si>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</si>
  <si>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</si>
  <si>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</si>
  <si>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</si>
  <si>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</si>
  <si>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</si>
  <si>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</si>
  <si>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</si>
  <si>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</si>
  <si>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</si>
  <si>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</si>
  <si>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</si>
  <si>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</si>
  <si>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</si>
  <si>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</si>
  <si>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</si>
  <si>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</si>
  <si>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</si>
  <si>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</si>
  <si>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</si>
  <si>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</si>
  <si>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</si>
  <si>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</si>
  <si>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</si>
  <si>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</si>
  <si>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</si>
  <si>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</si>
  <si>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</si>
  <si>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</si>
  <si>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</si>
  <si>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</si>
  <si>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</si>
  <si>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</si>
  <si>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</si>
  <si>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</si>
  <si>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</si>
  <si>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</si>
  <si>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</si>
  <si>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</si>
  <si>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</si>
  <si>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</si>
  <si>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</si>
  <si>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</si>
  <si>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</si>
  <si>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</si>
  <si>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</si>
  <si>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</si>
  <si>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</si>
  <si>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</si>
  <si>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</si>
  <si>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</si>
  <si>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</si>
  <si>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</si>
  <si>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</si>
  <si>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</si>
  <si>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</si>
  <si>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</si>
  <si>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</si>
  <si>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</si>
  <si>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</si>
  <si>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</si>
  <si>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</si>
  <si>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</si>
  <si>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</si>
  <si>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</si>
  <si>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</si>
  <si>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</si>
  <si>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</si>
  <si>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</si>
  <si>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</si>
  <si>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</si>
  <si>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</si>
  <si>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</si>
  <si>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</si>
  <si>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</si>
  <si>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</si>
  <si>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</si>
  <si>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</si>
  <si>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</si>
  <si>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</si>
  <si>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</si>
  <si>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</si>
  <si>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</si>
  <si>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</si>
  <si>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</si>
  <si>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</si>
  <si>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</si>
  <si>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</si>
  <si>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</si>
  <si>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</si>
  <si>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</si>
  <si>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</si>
  <si>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</si>
  <si>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</si>
  <si>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</si>
  <si>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</si>
  <si>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</si>
  <si>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</si>
  <si>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</si>
  <si>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</si>
  <si>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</si>
  <si>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</si>
  <si>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</si>
  <si>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</si>
  <si>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</si>
  <si>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</si>
  <si>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</si>
  <si>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</si>
  <si>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</si>
  <si>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</si>
  <si>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</si>
  <si>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</si>
  <si>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</si>
  <si>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</si>
  <si>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</si>
  <si>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</si>
  <si>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</si>
  <si>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</si>
  <si>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</si>
  <si>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</si>
  <si>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</si>
  <si>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</si>
  <si>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</si>
  <si>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</si>
  <si>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</si>
  <si>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</si>
  <si>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</si>
  <si>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</si>
  <si>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</si>
  <si>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</si>
  <si>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</si>
  <si>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</si>
  <si>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</si>
  <si>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</si>
  <si>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</si>
  <si>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</si>
  <si>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</si>
  <si>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</si>
  <si>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</si>
  <si>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</si>
  <si>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</si>
  <si>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</si>
  <si>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</si>
  <si>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</si>
  <si>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</si>
  <si>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</si>
  <si>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</si>
  <si>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</si>
  <si>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</si>
  <si>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</si>
  <si>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</si>
  <si>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</si>
  <si>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</si>
  <si>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</si>
  <si>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</si>
  <si>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</si>
  <si>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</si>
  <si>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</si>
  <si>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</si>
  <si>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</si>
  <si>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</si>
  <si>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</si>
  <si>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</si>
  <si>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</si>
  <si>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</si>
  <si>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</si>
  <si>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</si>
  <si>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</si>
  <si>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</si>
  <si>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</si>
  <si>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</si>
  <si>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</si>
  <si>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</si>
  <si>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</si>
  <si>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</si>
  <si>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</si>
  <si>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</si>
  <si>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</si>
  <si>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</si>
  <si>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</si>
  <si>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</si>
  <si>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</si>
  <si>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</si>
  <si>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</si>
  <si>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</si>
  <si>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</si>
  <si>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</si>
  <si>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</si>
  <si>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</si>
  <si>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</si>
  <si>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</si>
  <si>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</si>
  <si>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</si>
  <si>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</si>
  <si>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</si>
  <si>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</si>
  <si>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</si>
  <si>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</si>
  <si>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</si>
  <si>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</si>
  <si>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</si>
  <si>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</si>
  <si>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</si>
  <si>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</si>
  <si>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</si>
  <si>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</si>
  <si>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</si>
  <si>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</si>
  <si>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</si>
  <si>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</si>
  <si>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</si>
  <si>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</si>
  <si>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</si>
  <si>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</si>
  <si>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</si>
  <si>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</si>
  <si>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</si>
  <si>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</si>
  <si>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</si>
  <si>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</si>
  <si>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</si>
  <si>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</si>
  <si>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</si>
  <si>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</si>
  <si>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</si>
  <si>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</si>
  <si>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</si>
  <si>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</si>
  <si>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</si>
  <si>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</si>
  <si>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</si>
  <si>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</si>
  <si>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</si>
  <si>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</si>
  <si>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</si>
  <si>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</si>
  <si>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</si>
  <si>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</si>
  <si>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</si>
  <si>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</si>
  <si>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</si>
  <si>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</si>
  <si>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</si>
  <si>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</si>
  <si>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</si>
  <si>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</si>
  <si>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</si>
  <si>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</si>
  <si>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</si>
  <si>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</si>
  <si>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</si>
  <si>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</si>
  <si>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</si>
  <si>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</si>
  <si>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</si>
  <si>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</si>
  <si>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</si>
  <si>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</si>
  <si>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</si>
  <si>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</si>
  <si>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</si>
  <si>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</si>
  <si>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</si>
  <si>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</si>
  <si>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</si>
  <si>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</si>
  <si>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</si>
  <si>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</si>
  <si>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</si>
  <si>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</si>
  <si>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</si>
  <si>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</si>
  <si>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</si>
  <si>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</si>
  <si>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</si>
  <si>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</si>
  <si>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</si>
  <si>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</si>
  <si>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</si>
  <si>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</si>
  <si>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</si>
  <si>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</si>
  <si>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</si>
  <si>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</si>
  <si>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</si>
  <si>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</si>
  <si>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</si>
  <si>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</si>
  <si>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</si>
  <si>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</si>
  <si>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</si>
  <si>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</si>
  <si>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</si>
  <si>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</si>
  <si>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</si>
  <si>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</si>
  <si>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</si>
  <si>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</si>
  <si>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</si>
  <si>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</si>
  <si>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</si>
  <si>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</si>
  <si>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</si>
  <si>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</si>
  <si>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</si>
  <si>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</si>
  <si>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</si>
  <si>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</si>
  <si>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</si>
  <si>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</si>
  <si>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</si>
  <si>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</si>
  <si>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</si>
  <si>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</si>
  <si>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</si>
  <si>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</si>
  <si>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</si>
  <si>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</si>
  <si>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</si>
  <si>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</si>
  <si>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</si>
  <si>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</si>
  <si>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</si>
  <si>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</si>
  <si>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</si>
  <si>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</si>
  <si>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</si>
  <si>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</si>
  <si>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</si>
  <si>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</si>
  <si>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</si>
  <si>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</si>
  <si>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</si>
  <si>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</si>
  <si>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</si>
  <si>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</si>
  <si>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</si>
  <si>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</si>
  <si>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</si>
  <si>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</si>
  <si>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</si>
  <si>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</si>
  <si>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</si>
  <si>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</si>
  <si>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</si>
  <si>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</si>
  <si>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</si>
  <si>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</si>
  <si>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</si>
  <si>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</si>
  <si>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</si>
  <si>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</si>
  <si>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</si>
  <si>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</si>
  <si>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</si>
  <si>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</si>
  <si>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</si>
  <si>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</si>
  <si>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</si>
  <si>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</si>
  <si>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</si>
  <si>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</si>
  <si>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</si>
  <si>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</si>
  <si>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</si>
  <si>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</si>
  <si>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</si>
  <si>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</si>
  <si>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</si>
  <si>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</si>
  <si>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</si>
  <si>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</si>
  <si>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</si>
  <si>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</si>
  <si>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</si>
  <si>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</si>
  <si>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</si>
  <si>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</si>
  <si>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</si>
  <si>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</si>
  <si>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</si>
  <si>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</si>
  <si>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</si>
  <si>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</si>
  <si>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</si>
  <si>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</si>
  <si>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</si>
  <si>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</si>
  <si>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</si>
  <si>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</si>
  <si>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</si>
  <si>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</si>
  <si>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</si>
  <si>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</si>
  <si>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</si>
  <si>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</si>
  <si>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</si>
  <si>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</si>
  <si>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</si>
  <si>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</si>
  <si>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</si>
  <si>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</si>
  <si>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</si>
  <si>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</si>
  <si>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</si>
  <si>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</si>
  <si>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</si>
  <si>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</si>
  <si>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</si>
  <si>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</si>
  <si>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</si>
  <si>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</si>
  <si>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</si>
  <si>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</si>
  <si>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</si>
  <si>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</si>
  <si>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</si>
  <si>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</si>
  <si>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</si>
  <si>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</si>
  <si>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</si>
  <si>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</si>
  <si>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</si>
  <si>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</si>
  <si>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</si>
  <si>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</si>
  <si>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</si>
  <si>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</si>
  <si>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</si>
  <si>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</si>
  <si>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</si>
  <si>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</si>
  <si>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</si>
  <si>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</si>
  <si>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</si>
  <si>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</si>
  <si>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</si>
  <si>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</si>
  <si>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</si>
  <si>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</si>
  <si>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</si>
  <si>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</si>
  <si>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</si>
  <si>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</si>
  <si>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</si>
  <si>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</si>
  <si>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</si>
  <si>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</si>
  <si>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</si>
  <si>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</si>
  <si>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</si>
  <si>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</si>
  <si>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</si>
  <si>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</si>
  <si>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</si>
  <si>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</si>
  <si>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</si>
  <si>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</si>
  <si>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</si>
  <si>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</si>
  <si>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</si>
  <si>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</si>
  <si>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</si>
  <si>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</si>
  <si>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</si>
  <si>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</si>
  <si>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</si>
  <si>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</si>
  <si>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</si>
  <si>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</si>
  <si>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</si>
  <si>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</si>
  <si>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</si>
  <si>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</si>
  <si>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</si>
  <si>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</si>
  <si>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</si>
  <si>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</si>
  <si>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</si>
  <si>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</si>
  <si>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</si>
  <si>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</si>
  <si>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</si>
  <si>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</si>
  <si>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</si>
  <si>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</si>
  <si>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</si>
  <si>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</si>
  <si>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</si>
  <si>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</si>
  <si>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</si>
  <si>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</si>
  <si>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</si>
  <si>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</si>
  <si>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</si>
  <si>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</si>
  <si>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</si>
  <si>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</si>
  <si>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</si>
  <si>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</si>
  <si>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</si>
  <si>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</si>
  <si>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</si>
  <si>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</si>
  <si>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</si>
  <si>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</si>
  <si>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</si>
  <si>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</si>
  <si>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</si>
  <si>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</si>
  <si>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</si>
  <si>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</si>
  <si>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</si>
  <si>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</si>
  <si>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</si>
  <si>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</si>
  <si>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</si>
  <si>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</si>
  <si>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</si>
  <si>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</si>
  <si>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</si>
  <si>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</si>
  <si>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</si>
  <si>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</si>
  <si>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</si>
  <si>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</si>
  <si>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</si>
  <si>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</si>
  <si>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</si>
  <si>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</si>
  <si>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</si>
  <si>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</si>
  <si>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</si>
  <si>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</si>
  <si>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</si>
  <si>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</si>
  <si>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</si>
  <si>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</si>
  <si>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</si>
  <si>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</si>
  <si>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</si>
  <si>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</si>
  <si>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</si>
  <si>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</si>
  <si>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</si>
  <si>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</si>
  <si>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</si>
  <si>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</si>
  <si>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</si>
  <si>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</si>
  <si>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</si>
  <si>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</si>
  <si>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</si>
  <si>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</si>
  <si>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</si>
  <si>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</si>
  <si>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</si>
  <si>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</si>
  <si>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</si>
  <si>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</si>
  <si>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</si>
  <si>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</si>
  <si>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</si>
  <si>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</si>
  <si>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</si>
  <si>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</si>
  <si>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</si>
  <si>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</si>
  <si>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</si>
  <si>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</si>
  <si>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</si>
  <si>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</si>
  <si>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</si>
  <si>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</si>
  <si>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</si>
  <si>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</si>
  <si>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</si>
  <si>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</si>
  <si>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</si>
  <si>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</si>
  <si>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</si>
  <si>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</si>
  <si>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</si>
  <si>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</si>
  <si>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</si>
  <si>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</si>
  <si>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</si>
  <si>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</si>
  <si>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</si>
  <si>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</si>
  <si>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</si>
  <si>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</si>
  <si>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</si>
  <si>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</si>
  <si>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</si>
  <si>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</si>
  <si>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</si>
  <si>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</si>
  <si>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</si>
  <si>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</si>
  <si>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</si>
  <si>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</si>
  <si>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</si>
  <si>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</si>
  <si>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</si>
  <si>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</si>
  <si>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</si>
  <si>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</si>
  <si>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</si>
  <si>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</si>
  <si>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</si>
  <si>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</si>
  <si>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</si>
  <si>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</si>
  <si>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</si>
  <si>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</si>
  <si>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</si>
  <si>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</si>
  <si>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</si>
  <si>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</si>
  <si>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</si>
  <si>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</si>
  <si>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</si>
  <si>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</si>
  <si>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</si>
  <si>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</si>
  <si>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</si>
  <si>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</si>
  <si>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</si>
  <si>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</si>
  <si>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</si>
  <si>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</si>
  <si>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</si>
  <si>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</si>
  <si>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</si>
  <si>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</si>
  <si>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</si>
  <si>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</si>
  <si>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</si>
  <si>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</si>
  <si>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</si>
  <si>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</si>
  <si>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</si>
  <si>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</si>
  <si>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</si>
  <si>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</si>
  <si>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</si>
  <si>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</si>
  <si>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</si>
  <si>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</si>
  <si>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</si>
  <si>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</si>
  <si>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</si>
  <si>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</si>
  <si>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</si>
  <si>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</si>
  <si>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</si>
  <si>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</si>
  <si>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</si>
  <si>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</si>
  <si>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</si>
  <si>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</si>
  <si>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</si>
  <si>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</si>
  <si>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</si>
  <si>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</si>
  <si>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</si>
  <si>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</si>
  <si>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</si>
  <si>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</si>
  <si>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</si>
  <si>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</si>
  <si>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</si>
  <si>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</si>
  <si>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</si>
  <si>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</si>
  <si>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</si>
  <si>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</si>
  <si>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</si>
  <si>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</si>
  <si>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</si>
  <si>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</si>
  <si>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</si>
  <si>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</si>
  <si>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</si>
  <si>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</si>
  <si>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</si>
  <si>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</si>
  <si>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</si>
  <si>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</si>
  <si>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</si>
  <si>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</si>
  <si>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</si>
  <si>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</si>
  <si>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</si>
  <si>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</si>
  <si>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</si>
  <si>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</si>
  <si>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</si>
  <si>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</si>
  <si>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</si>
  <si>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</si>
  <si>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</si>
  <si>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</si>
  <si>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</si>
  <si>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</si>
  <si>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</si>
  <si>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</si>
  <si>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</si>
  <si>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</si>
  <si>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</si>
  <si>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</si>
  <si>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</si>
  <si>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</si>
  <si>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</si>
  <si>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</si>
  <si>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</si>
  <si>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</si>
  <si>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</si>
  <si>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</si>
  <si>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</si>
  <si>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</si>
  <si>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</si>
  <si>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</si>
  <si>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</si>
  <si>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</si>
  <si>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</si>
  <si>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</si>
  <si>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</si>
  <si>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</si>
  <si>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</si>
  <si>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</si>
  <si>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</si>
  <si>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</si>
  <si>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</si>
  <si>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</si>
  <si>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</si>
  <si>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</si>
  <si>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</si>
  <si>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</si>
  <si>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</si>
  <si>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</si>
  <si>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</si>
  <si>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</si>
  <si>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</si>
  <si>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</si>
  <si>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</si>
  <si>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</si>
  <si>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</si>
  <si>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</si>
  <si>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</si>
  <si>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</si>
  <si>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</si>
  <si>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</si>
  <si>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</si>
  <si>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</si>
  <si>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</si>
  <si>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</si>
  <si>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</si>
  <si>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</si>
  <si>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</si>
  <si>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</si>
  <si>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</si>
  <si>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</si>
  <si>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</si>
  <si>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</si>
  <si>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</si>
  <si>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</si>
  <si>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</si>
  <si>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</si>
  <si>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</si>
  <si>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</si>
  <si>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</si>
  <si>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</si>
  <si>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</si>
  <si>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</si>
  <si>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</si>
  <si>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</si>
  <si>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</si>
  <si>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</si>
  <si>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</si>
  <si>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</si>
  <si>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</si>
  <si>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</si>
  <si>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</si>
  <si>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</si>
  <si>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</si>
  <si>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</si>
  <si>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</si>
  <si>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</si>
  <si>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</si>
  <si>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</si>
  <si>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</si>
  <si>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</si>
  <si>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</si>
  <si>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</si>
  <si>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</si>
  <si>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</si>
  <si>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</si>
  <si>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</si>
  <si>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</si>
  <si>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</si>
  <si>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</si>
  <si>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</si>
  <si>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</si>
  <si>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</si>
  <si>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</si>
  <si>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</si>
  <si>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</si>
  <si>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</si>
  <si>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</si>
  <si>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</si>
  <si>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</si>
  <si>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</si>
  <si>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</si>
  <si>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</si>
  <si>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</si>
  <si>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</si>
  <si>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</si>
  <si>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</si>
  <si>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</si>
  <si>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</si>
  <si>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</si>
  <si>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</si>
  <si>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</si>
  <si>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</si>
  <si>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</si>
  <si>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</si>
  <si>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</si>
  <si>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</si>
  <si>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</si>
  <si>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</si>
  <si>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</si>
  <si>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</si>
  <si>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</si>
  <si>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</si>
  <si>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</si>
  <si>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</si>
  <si>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</si>
  <si>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</si>
  <si>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</si>
  <si>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</si>
  <si>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</si>
  <si>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</si>
  <si>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</si>
  <si>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</si>
  <si>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</si>
  <si>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</si>
  <si>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</si>
  <si>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</si>
  <si>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</si>
  <si>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</si>
  <si>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</si>
  <si>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</si>
  <si>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</si>
  <si>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</si>
  <si>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</si>
  <si>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</si>
  <si>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</si>
  <si>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</si>
  <si>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</si>
  <si>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</si>
  <si>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</si>
  <si>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</si>
  <si>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</si>
  <si>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</si>
  <si>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</si>
  <si>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</si>
  <si>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</si>
  <si>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</si>
  <si>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</si>
  <si>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</si>
  <si>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</si>
  <si>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</si>
  <si>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</si>
  <si>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</si>
  <si>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</si>
  <si>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</si>
  <si>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</si>
  <si>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</si>
  <si>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</si>
  <si>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</si>
  <si>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</si>
  <si>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</si>
  <si>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</si>
  <si>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</si>
  <si>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</si>
  <si>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</si>
  <si>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</si>
  <si>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</si>
  <si>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</si>
  <si>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</si>
  <si>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</si>
  <si>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</si>
  <si>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</si>
  <si>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</si>
  <si>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</si>
  <si>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</si>
  <si>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</si>
  <si>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</si>
  <si>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</si>
  <si>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</si>
  <si>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</si>
  <si>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</si>
  <si>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</si>
  <si>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</si>
  <si>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</si>
  <si>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</si>
  <si>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</si>
  <si>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</si>
  <si>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</si>
  <si>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</si>
  <si>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</si>
  <si>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</si>
  <si>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</si>
  <si>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</si>
  <si>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</si>
  <si>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</si>
  <si>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</si>
  <si>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</si>
  <si>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</si>
  <si>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</si>
  <si>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</si>
  <si>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</si>
  <si>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</si>
  <si>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</si>
  <si>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</si>
  <si>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</si>
  <si>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</si>
  <si>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</si>
  <si>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</si>
  <si>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</si>
  <si>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</si>
  <si>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</si>
  <si>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</si>
  <si>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</si>
  <si>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</si>
  <si>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</si>
  <si>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</si>
  <si>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</si>
  <si>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</si>
  <si>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</si>
  <si>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</si>
  <si>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</si>
  <si>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</si>
  <si>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</si>
  <si>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</si>
  <si>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</si>
  <si>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</si>
  <si>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</si>
  <si>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</si>
  <si>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</si>
  <si>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</si>
  <si>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</si>
  <si>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</si>
  <si>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</si>
  <si>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</si>
  <si>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</si>
  <si>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</si>
  <si>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</si>
  <si>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</si>
  <si>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</si>
  <si>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</si>
  <si>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</si>
  <si>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</si>
  <si>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</si>
  <si>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</si>
  <si>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</si>
  <si>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</si>
  <si>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</si>
  <si>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</si>
  <si>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</si>
  <si>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</si>
  <si>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</si>
  <si>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</si>
  <si>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</si>
  <si>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</si>
  <si>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</si>
  <si>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</si>
  <si>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</si>
  <si>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</si>
  <si>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</si>
  <si>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</si>
  <si>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</si>
  <si>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</si>
  <si>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</si>
  <si>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</si>
  <si>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</si>
  <si>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</si>
  <si>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</si>
  <si>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</si>
  <si>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</si>
  <si>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</si>
  <si>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</si>
  <si>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</si>
  <si>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</si>
  <si>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</si>
  <si>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</si>
  <si>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</si>
  <si>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</si>
  <si>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</si>
  <si>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</si>
  <si>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</si>
  <si>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</si>
  <si>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</si>
  <si>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</si>
  <si>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</si>
  <si>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</si>
  <si>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</si>
  <si>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</si>
  <si>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</si>
  <si>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</si>
  <si>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</si>
  <si>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</si>
  <si>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</si>
  <si>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</si>
  <si>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</si>
  <si>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</si>
  <si>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</si>
  <si>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</si>
  <si>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</si>
  <si>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</si>
  <si>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</si>
  <si>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</si>
  <si>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</si>
  <si>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</si>
  <si>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</si>
  <si>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</si>
  <si>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</si>
  <si>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</si>
  <si>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</si>
  <si>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</si>
  <si>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</si>
  <si>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</si>
  <si>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</si>
  <si>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</si>
  <si>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</si>
  <si>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</si>
  <si>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</si>
  <si>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</si>
  <si>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</si>
  <si>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</si>
  <si>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</si>
  <si>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</si>
  <si>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</si>
  <si>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</si>
  <si>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</si>
  <si>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</si>
  <si>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</si>
  <si>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</si>
  <si>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</si>
  <si>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</si>
  <si>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</si>
  <si>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</si>
  <si>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</si>
  <si>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</si>
  <si>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</si>
  <si>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</si>
  <si>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</si>
  <si>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</si>
  <si>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</si>
  <si>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</si>
  <si>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</si>
  <si>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</si>
  <si>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</si>
  <si>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</si>
  <si>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</si>
  <si>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</si>
  <si>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</si>
  <si>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</si>
  <si>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</si>
  <si>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</si>
  <si>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</si>
  <si>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</si>
  <si>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</si>
  <si>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</si>
  <si>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</si>
  <si>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</si>
  <si>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</si>
  <si>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</si>
  <si>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</si>
  <si>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</si>
  <si>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</si>
  <si>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</si>
  <si>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</si>
  <si>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</si>
  <si>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</si>
  <si>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</si>
  <si>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</si>
  <si>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</si>
  <si>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</si>
  <si>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</si>
  <si>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</si>
  <si>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</si>
  <si>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</si>
  <si>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</si>
  <si>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</si>
  <si>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</si>
  <si>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</si>
  <si>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</si>
  <si>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</si>
  <si>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</si>
  <si>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</si>
  <si>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</si>
  <si>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</si>
  <si>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</si>
  <si>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</si>
  <si>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</si>
  <si>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</si>
  <si>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</si>
  <si>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</si>
  <si>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</si>
  <si>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</si>
  <si>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</si>
  <si>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</si>
  <si>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</si>
  <si>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</si>
  <si>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</si>
  <si>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</si>
  <si>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</si>
  <si>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</si>
  <si>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</si>
  <si>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</si>
  <si>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</si>
  <si>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</si>
  <si>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</si>
  <si>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</si>
  <si>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</si>
  <si>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</si>
  <si>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</si>
  <si>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</si>
  <si>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</si>
  <si>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</si>
  <si>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</si>
  <si>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</si>
  <si>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</si>
  <si>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</si>
  <si>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</si>
  <si>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</si>
  <si>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</si>
  <si>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</si>
  <si>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</si>
  <si>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</si>
  <si>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</si>
  <si>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</si>
  <si>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</si>
  <si>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</si>
  <si>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</si>
  <si>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</si>
  <si>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</si>
  <si>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</si>
  <si>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</si>
  <si>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</si>
  <si>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</si>
  <si>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</si>
  <si>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</si>
  <si>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</si>
  <si>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</si>
  <si>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</si>
  <si>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</si>
  <si>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</si>
  <si>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</si>
  <si>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</si>
  <si>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</si>
  <si>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</si>
  <si>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</si>
  <si>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</si>
  <si>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</si>
  <si>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</si>
  <si>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</si>
  <si>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</si>
  <si>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</si>
  <si>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</si>
  <si>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</si>
  <si>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</si>
  <si>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</si>
  <si>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</si>
  <si>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</si>
  <si>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</si>
  <si>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</si>
  <si>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</si>
  <si>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</si>
  <si>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</si>
  <si>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</si>
  <si>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</si>
  <si>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</si>
  <si>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</si>
  <si>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</si>
  <si>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</si>
  <si>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</si>
  <si>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</si>
  <si>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</si>
  <si>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</si>
  <si>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</si>
  <si>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</si>
  <si>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</si>
  <si>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</si>
  <si>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</si>
  <si>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</si>
  <si>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</si>
  <si>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</si>
  <si>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</si>
  <si>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</si>
  <si>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</si>
  <si>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</si>
  <si>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</si>
  <si>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</si>
  <si>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</si>
  <si>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</si>
  <si>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</si>
  <si>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</si>
  <si>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</si>
  <si>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</si>
  <si>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</si>
  <si>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</si>
  <si>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</si>
  <si>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</si>
  <si>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</si>
  <si>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</si>
  <si>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</si>
  <si>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</si>
  <si>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</si>
  <si>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</si>
  <si>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</si>
  <si>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</si>
  <si>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</si>
  <si>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</si>
  <si>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</si>
  <si>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</si>
  <si>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</si>
  <si>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</si>
  <si>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</si>
  <si>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</si>
  <si>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</si>
  <si>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</si>
  <si>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</si>
  <si>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</si>
  <si>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</si>
  <si>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</si>
  <si>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</si>
  <si>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</si>
  <si>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</si>
  <si>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</si>
  <si>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</si>
  <si>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</si>
  <si>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</si>
  <si>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</si>
  <si>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</si>
  <si>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</si>
  <si>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</si>
  <si>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</si>
  <si>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</si>
  <si>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</si>
  <si>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</si>
  <si>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</si>
  <si>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</si>
  <si>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</si>
  <si>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</si>
  <si>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</si>
  <si>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</si>
  <si>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</si>
  <si>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</si>
  <si>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</si>
  <si>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</si>
  <si>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</si>
  <si>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</si>
  <si>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</si>
  <si>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</si>
  <si>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</si>
  <si>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</si>
  <si>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</si>
  <si>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</si>
  <si>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</si>
  <si>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</si>
  <si>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</si>
  <si>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</si>
  <si>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</si>
  <si>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</si>
  <si>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</si>
  <si>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</si>
  <si>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</si>
  <si>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</si>
  <si>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</si>
  <si>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</si>
  <si>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</si>
  <si>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</si>
  <si>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</si>
  <si>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</si>
  <si>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</si>
  <si>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</si>
  <si>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</si>
  <si>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</si>
  <si>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</si>
  <si>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</si>
  <si>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</si>
  <si>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</si>
  <si>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</si>
  <si>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</si>
  <si>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</si>
  <si>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</si>
  <si>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</si>
  <si>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</si>
  <si>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</si>
  <si>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</si>
  <si>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</si>
  <si>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</si>
  <si>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</si>
  <si>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</si>
  <si>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</si>
  <si>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</si>
  <si>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</si>
  <si>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</si>
  <si>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</si>
  <si>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</si>
  <si>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</si>
  <si>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</si>
  <si>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</si>
  <si>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</si>
  <si>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</si>
  <si>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</si>
  <si>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</si>
  <si>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</si>
  <si>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</si>
  <si>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</si>
  <si>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</si>
  <si>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</si>
  <si>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</si>
  <si>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</si>
  <si>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</si>
  <si>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</si>
  <si>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</si>
  <si>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</si>
  <si>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</si>
  <si>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</si>
  <si>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</si>
  <si>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</si>
  <si>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</si>
  <si>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</si>
  <si>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</si>
  <si>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</si>
  <si>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</si>
  <si>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</si>
  <si>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</si>
  <si>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</si>
  <si>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</si>
  <si>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</si>
  <si>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</si>
  <si>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</si>
  <si>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</si>
  <si>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</si>
  <si>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</si>
  <si>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</si>
  <si>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</si>
  <si>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</si>
  <si>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</si>
  <si>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</si>
  <si>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</si>
  <si>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</si>
  <si>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</si>
  <si>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</si>
  <si>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</si>
  <si>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</si>
  <si>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</si>
  <si>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</si>
  <si>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</si>
  <si>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</si>
  <si>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</si>
  <si>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</si>
  <si>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</si>
  <si>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</si>
  <si>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</si>
  <si>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</si>
  <si>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</si>
  <si>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</si>
  <si>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</si>
  <si>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</si>
  <si>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</si>
  <si>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</si>
  <si>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</si>
  <si>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</si>
  <si>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</si>
  <si>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</si>
  <si>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</si>
  <si>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</si>
  <si>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</si>
  <si>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</si>
  <si>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</si>
  <si>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</si>
  <si>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</si>
  <si>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</si>
  <si>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</si>
  <si>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</si>
  <si>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</si>
  <si>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</si>
  <si>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</si>
  <si>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</si>
  <si>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</si>
  <si>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</si>
  <si>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</si>
  <si>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</si>
  <si>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</si>
  <si>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</si>
  <si>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</si>
  <si>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</si>
  <si>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</si>
  <si>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</si>
  <si>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</si>
  <si>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</si>
  <si>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</si>
  <si>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</si>
  <si>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</si>
  <si>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</si>
  <si>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</si>
  <si>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</si>
  <si>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</si>
  <si>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</si>
  <si>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</si>
  <si>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</si>
  <si>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</si>
  <si>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</si>
  <si>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</si>
  <si>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</si>
  <si>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</si>
  <si>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</si>
  <si>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</si>
  <si>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</si>
  <si>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</si>
  <si>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</si>
  <si>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</si>
  <si>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</si>
  <si>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</si>
  <si>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</si>
  <si>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</si>
  <si>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</si>
  <si>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</si>
  <si>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</si>
  <si>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</si>
  <si>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</si>
  <si>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</si>
  <si>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</si>
  <si>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</si>
  <si>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</si>
  <si>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</si>
  <si>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</si>
  <si>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</si>
  <si>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</si>
  <si>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</si>
  <si>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</si>
  <si>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</si>
  <si>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</si>
  <si>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</si>
  <si>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</si>
  <si>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</si>
  <si>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</si>
  <si>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</si>
  <si>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</si>
  <si>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</si>
  <si>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</si>
  <si>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</si>
  <si>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</si>
  <si>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</si>
  <si>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</si>
  <si>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</si>
  <si>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</si>
  <si>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</si>
  <si>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</si>
  <si>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</si>
  <si>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</si>
  <si>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</si>
  <si>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</si>
  <si>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</si>
  <si>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</si>
  <si>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</si>
  <si>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</si>
  <si>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</si>
  <si>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</si>
  <si>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</si>
  <si>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</si>
  <si>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</si>
  <si>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</si>
  <si>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</si>
  <si>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</si>
  <si>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</si>
  <si>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</si>
  <si>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</si>
  <si>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</si>
  <si>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</si>
  <si>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</si>
  <si>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</si>
  <si>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</si>
  <si>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</si>
  <si>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</si>
  <si>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</si>
  <si>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</si>
  <si>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</si>
  <si>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</si>
  <si>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</si>
  <si>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</si>
  <si>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</si>
  <si>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</si>
  <si>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</si>
  <si>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</si>
  <si>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</si>
  <si>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</si>
  <si>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</si>
  <si>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</si>
  <si>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</si>
  <si>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</si>
  <si>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</si>
  <si>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</si>
  <si>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</si>
  <si>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</si>
  <si>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</si>
  <si>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</si>
  <si>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</si>
  <si>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</si>
  <si>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</si>
  <si>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</si>
  <si>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</si>
  <si>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</si>
  <si>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</si>
  <si>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</si>
  <si>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</si>
  <si>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</si>
  <si>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</si>
  <si>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</si>
  <si>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</si>
  <si>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</si>
  <si>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</si>
  <si>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</si>
  <si>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</si>
  <si>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</si>
  <si>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</si>
  <si>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</si>
  <si>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</si>
  <si>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</si>
  <si>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</si>
  <si>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</si>
  <si>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</si>
  <si>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</si>
  <si>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</si>
  <si>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</si>
  <si>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</si>
  <si>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</si>
  <si>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</si>
  <si>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</si>
  <si>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</si>
  <si>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</si>
  <si>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</si>
  <si>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</si>
  <si>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</si>
  <si>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</si>
  <si>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</si>
  <si>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</si>
  <si>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</si>
  <si>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</si>
  <si>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</si>
  <si>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</si>
  <si>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</si>
  <si>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</si>
  <si>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</si>
  <si>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</si>
  <si>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</si>
  <si>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</si>
  <si>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</si>
  <si>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</si>
  <si>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</si>
  <si>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</si>
  <si>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</si>
  <si>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</si>
  <si>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</si>
  <si>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</si>
  <si>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</si>
  <si>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</si>
  <si>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</si>
  <si>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</si>
  <si>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</si>
  <si>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</si>
  <si>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</si>
  <si>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</si>
  <si>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</si>
  <si>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</si>
  <si>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</si>
  <si>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</si>
  <si>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</si>
  <si>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</si>
  <si>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</si>
  <si>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</si>
  <si>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</si>
  <si>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</si>
  <si>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</si>
  <si>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</si>
  <si>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</si>
  <si>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</si>
  <si>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</si>
  <si>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</si>
  <si>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</si>
  <si>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</si>
  <si>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</si>
  <si>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</si>
  <si>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</si>
  <si>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</si>
  <si>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</si>
  <si>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</si>
  <si>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</si>
  <si>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</si>
  <si>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</si>
  <si>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</si>
  <si>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</si>
  <si>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</si>
  <si>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</si>
  <si>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</si>
  <si>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</si>
  <si>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</si>
  <si>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</si>
  <si>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</si>
  <si>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</si>
  <si>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</si>
  <si>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</si>
  <si>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</si>
  <si>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</si>
  <si>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</si>
  <si>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</si>
  <si>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</si>
  <si>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</si>
  <si>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</si>
  <si>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</si>
  <si>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</si>
  <si>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</si>
  <si>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</si>
  <si>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</si>
  <si>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</si>
  <si>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</si>
  <si>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</si>
  <si>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</si>
  <si>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</si>
  <si>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</si>
  <si>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</si>
  <si>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</si>
  <si>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</si>
  <si>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</si>
  <si>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</si>
  <si>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</si>
  <si>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</si>
  <si>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</si>
  <si>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</si>
  <si>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</si>
  <si>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</si>
  <si>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</si>
  <si>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</si>
  <si>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</si>
  <si>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</si>
  <si>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</si>
  <si>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</si>
  <si>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</si>
  <si>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</si>
  <si>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</si>
  <si>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</si>
  <si>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</si>
  <si>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</si>
  <si>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</si>
  <si>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</si>
  <si>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</si>
  <si>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</si>
  <si>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</si>
  <si>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</si>
  <si>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</si>
  <si>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</si>
  <si>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</si>
  <si>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</si>
  <si>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</si>
  <si>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</si>
  <si>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</si>
  <si>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</si>
  <si>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</si>
  <si>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</si>
  <si>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</si>
  <si>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</si>
  <si>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</si>
  <si>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</si>
  <si>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</si>
  <si>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</si>
  <si>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</si>
  <si>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</si>
  <si>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</si>
  <si>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</si>
  <si>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</si>
  <si>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</si>
  <si>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</si>
  <si>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</si>
  <si>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</si>
  <si>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</si>
  <si>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</si>
  <si>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</si>
  <si>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</si>
  <si>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</si>
  <si>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</si>
  <si>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</si>
  <si>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</si>
  <si>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</si>
  <si>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</si>
  <si>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</si>
  <si>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</si>
  <si>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</si>
  <si>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</si>
  <si>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</si>
  <si>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</si>
  <si>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</si>
  <si>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</si>
  <si>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</si>
  <si>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</si>
  <si>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</si>
  <si>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</si>
  <si>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</si>
  <si>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</si>
  <si>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</si>
  <si>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</si>
  <si>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</si>
  <si>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</si>
  <si>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</si>
  <si>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</si>
  <si>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</si>
  <si>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</si>
  <si>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</si>
  <si>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</si>
  <si>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</si>
  <si>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</si>
  <si>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</si>
  <si>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</si>
  <si>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</si>
  <si>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</si>
  <si>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</si>
  <si>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</si>
  <si>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</si>
  <si>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</si>
  <si>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</si>
  <si>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</si>
  <si>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</si>
  <si>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</si>
  <si>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</si>
  <si>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</si>
  <si>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</si>
  <si>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</si>
  <si>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</si>
  <si>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</si>
  <si>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</si>
  <si>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</si>
  <si>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</si>
  <si>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</si>
  <si>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</si>
  <si>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</si>
  <si>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</si>
  <si>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</si>
  <si>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</si>
  <si>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</si>
  <si>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</si>
  <si>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</si>
  <si>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</si>
  <si>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</si>
  <si>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</si>
  <si>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</si>
  <si>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</si>
  <si>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</si>
  <si>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</si>
  <si>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</si>
  <si>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</si>
  <si>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</si>
  <si>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</si>
  <si>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</si>
  <si>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</si>
  <si>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</si>
  <si>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</si>
  <si>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</si>
  <si>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</si>
  <si>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</si>
  <si>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</si>
  <si>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</si>
  <si>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</si>
  <si>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</si>
  <si>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</si>
  <si>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</si>
  <si>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</si>
  <si>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</si>
  <si>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</si>
  <si>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</si>
  <si>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</si>
  <si>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</si>
  <si>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</si>
  <si>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</si>
  <si>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</si>
  <si>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</si>
  <si>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</si>
  <si>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</si>
  <si>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</si>
  <si>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</si>
  <si>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</si>
  <si>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</si>
  <si>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</si>
  <si>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</si>
  <si>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</si>
  <si>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</si>
  <si>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</si>
  <si>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</si>
  <si>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</si>
  <si>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</si>
  <si>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</si>
  <si>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</si>
  <si>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</si>
  <si>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</si>
  <si>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</si>
  <si>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</si>
  <si>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</si>
  <si>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</si>
  <si>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</si>
  <si>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</si>
  <si>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</si>
  <si>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</si>
  <si>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</si>
  <si>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</si>
  <si>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</si>
  <si>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</si>
  <si>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</si>
  <si>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</si>
  <si>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</si>
  <si>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</si>
  <si>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</si>
  <si>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</si>
  <si>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</si>
  <si>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</si>
  <si>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</si>
  <si>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</si>
  <si>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</si>
  <si>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</si>
  <si>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</si>
  <si>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</si>
  <si>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</si>
  <si>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</si>
  <si>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</si>
  <si>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</si>
  <si>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</si>
  <si>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</si>
  <si>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</si>
  <si>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</si>
  <si>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</si>
  <si>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</si>
  <si>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</si>
  <si>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</si>
  <si>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</si>
  <si>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</si>
  <si>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</si>
  <si>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</si>
  <si>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</si>
  <si>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</si>
  <si>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</si>
  <si>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</si>
  <si>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</si>
  <si>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</si>
  <si>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</si>
  <si>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</si>
  <si>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</si>
  <si>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</si>
  <si>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</si>
  <si>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</si>
  <si>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</si>
  <si>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</si>
  <si>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</si>
  <si>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</si>
  <si>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</si>
  <si>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</si>
  <si>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</si>
  <si>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</si>
  <si>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</si>
  <si>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</si>
  <si>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</si>
  <si>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</si>
  <si>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</si>
  <si>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</si>
  <si>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</si>
  <si>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</si>
  <si>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</si>
  <si>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</si>
  <si>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</si>
  <si>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</si>
  <si>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</si>
  <si>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</si>
  <si>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</si>
  <si>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</si>
  <si>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</si>
  <si>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</si>
  <si>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</si>
  <si>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</si>
  <si>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</si>
  <si>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</si>
  <si>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</si>
  <si>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</si>
  <si>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</si>
  <si>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</si>
  <si>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</si>
  <si>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</si>
  <si>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</si>
  <si>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</si>
  <si>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</si>
  <si>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</si>
  <si>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</si>
  <si>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</si>
  <si>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</si>
  <si>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</si>
  <si>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</si>
  <si>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</si>
  <si>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</si>
  <si>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</si>
  <si>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</si>
  <si>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</si>
  <si>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</si>
  <si>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</si>
  <si>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</si>
  <si>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</si>
  <si>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</si>
  <si>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</si>
  <si>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</si>
  <si>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</si>
  <si>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</si>
  <si>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</si>
  <si>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</si>
  <si>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</si>
  <si>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</si>
  <si>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</si>
  <si>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</si>
  <si>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</si>
  <si>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</si>
  <si>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</si>
  <si>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</si>
  <si>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</si>
  <si>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</si>
  <si>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</si>
  <si>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</si>
  <si>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</si>
  <si>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</si>
  <si>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</si>
  <si>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</si>
  <si>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</si>
  <si>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</si>
  <si>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</si>
  <si>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</si>
  <si>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</si>
  <si>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</si>
  <si>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</si>
  <si>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</si>
  <si>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</si>
  <si>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</si>
  <si>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</si>
  <si>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</si>
  <si>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</si>
  <si>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</si>
  <si>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</si>
  <si>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</si>
  <si>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</si>
  <si>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</si>
  <si>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</si>
  <si>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</si>
  <si>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</si>
  <si>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</si>
  <si>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</si>
  <si>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</si>
  <si>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</si>
  <si>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</si>
  <si>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</si>
  <si>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</si>
  <si>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</si>
  <si>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</si>
  <si>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</si>
  <si>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</si>
  <si>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</si>
  <si>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</si>
  <si>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</si>
  <si>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</si>
  <si>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</si>
  <si>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</si>
  <si>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</si>
  <si>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</si>
  <si>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</si>
  <si>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</si>
  <si>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</si>
  <si>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</si>
  <si>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</si>
  <si>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</si>
  <si>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</si>
  <si>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</si>
  <si>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</si>
  <si>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</si>
  <si>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</si>
  <si>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</si>
  <si>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</si>
  <si>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</si>
  <si>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</si>
  <si>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</si>
  <si>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</si>
  <si>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</si>
  <si>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</si>
  <si>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</si>
  <si>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</si>
  <si>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</si>
  <si>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</si>
  <si>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</si>
  <si>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</si>
  <si>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</si>
  <si>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</si>
  <si>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</si>
  <si>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</si>
  <si>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</si>
  <si>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</si>
  <si>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</si>
  <si>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</si>
  <si>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</si>
  <si>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</si>
  <si>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</si>
  <si>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</si>
  <si>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</si>
  <si>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</si>
  <si>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</si>
  <si>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</si>
  <si>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</si>
  <si>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</si>
  <si>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</si>
  <si>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</si>
  <si>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</si>
  <si>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</si>
  <si>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</si>
  <si>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</si>
  <si>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</si>
  <si>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</si>
  <si>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</si>
  <si>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</si>
  <si>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</si>
  <si>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</si>
  <si>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</si>
  <si>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</si>
  <si>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</si>
  <si>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</si>
  <si>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</si>
  <si>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</si>
  <si>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</si>
  <si>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</si>
  <si>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</si>
  <si>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</si>
  <si>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</si>
  <si>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</si>
  <si>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</si>
  <si>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</si>
  <si>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</si>
  <si>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</si>
  <si>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</si>
  <si>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</si>
  <si>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</si>
  <si>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</si>
  <si>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</si>
  <si>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</si>
  <si>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</si>
  <si>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</si>
  <si>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</si>
  <si>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</si>
  <si>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</si>
  <si>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</si>
  <si>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</si>
  <si>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</si>
  <si>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</si>
  <si>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</si>
  <si>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</si>
  <si>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</si>
  <si>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</si>
  <si>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</si>
  <si>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</si>
  <si>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</si>
  <si>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</si>
  <si>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</si>
  <si>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</si>
  <si>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</si>
  <si>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</si>
  <si>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</si>
  <si>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</si>
  <si>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</si>
  <si>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</si>
  <si>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</si>
  <si>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</si>
  <si>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</si>
  <si>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</si>
  <si>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</si>
  <si>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</si>
  <si>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</si>
  <si>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</si>
  <si>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</si>
  <si>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</si>
  <si>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</si>
  <si>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</si>
  <si>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</si>
  <si>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</si>
  <si>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</si>
  <si>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</si>
  <si>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</si>
  <si>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</si>
  <si>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</si>
  <si>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</si>
  <si>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</si>
  <si>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</si>
  <si>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</si>
  <si>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</si>
  <si>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</si>
  <si>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</si>
  <si>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</si>
  <si>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</si>
  <si>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</si>
  <si>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</si>
  <si>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</si>
  <si>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</si>
  <si>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</si>
  <si>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</si>
  <si>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</si>
  <si>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</si>
  <si>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</si>
  <si>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</si>
  <si>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</si>
  <si>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</si>
  <si>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</si>
  <si>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</si>
  <si>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</si>
  <si>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</si>
  <si>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</si>
  <si>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</si>
  <si>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</si>
  <si>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</si>
  <si>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</si>
  <si>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</si>
  <si>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</si>
  <si>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</si>
  <si>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</si>
  <si>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</si>
  <si>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</si>
  <si>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</si>
  <si>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</si>
  <si>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</si>
  <si>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</si>
  <si>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</si>
  <si>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</si>
  <si>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</si>
  <si>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</si>
  <si>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</si>
  <si>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</si>
  <si>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</si>
  <si>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</si>
  <si>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</si>
  <si>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</si>
  <si>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</si>
  <si>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</si>
  <si>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</si>
  <si>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</si>
  <si>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</si>
  <si>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</si>
  <si>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</si>
  <si>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</si>
  <si>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</si>
  <si>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</si>
  <si>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</si>
  <si>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</si>
  <si>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</si>
  <si>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</si>
  <si>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</si>
  <si>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</si>
  <si>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</si>
  <si>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</si>
  <si>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</si>
  <si>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</si>
  <si>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</si>
  <si>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</si>
  <si>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</si>
  <si>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</si>
  <si>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</si>
  <si>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</si>
  <si>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</si>
  <si>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</si>
  <si>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</si>
  <si>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</si>
  <si>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</si>
  <si>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</si>
  <si>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</si>
  <si>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</si>
  <si>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</si>
  <si>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</si>
  <si>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</si>
  <si>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</si>
  <si>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</si>
  <si>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</si>
  <si>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</si>
  <si>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</si>
  <si>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</si>
  <si>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</si>
  <si>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</si>
  <si>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</si>
  <si>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</si>
  <si>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</si>
  <si>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</si>
  <si>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</si>
  <si>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</si>
  <si>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</si>
  <si>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</si>
  <si>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</si>
  <si>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</si>
  <si>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</si>
  <si>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</si>
  <si>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</si>
  <si>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</si>
  <si>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</si>
  <si>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</si>
  <si>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</si>
  <si>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</si>
  <si>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</si>
  <si>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</si>
  <si>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</si>
  <si>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</si>
  <si>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</si>
  <si>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</si>
  <si>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</si>
  <si>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</si>
  <si>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</si>
  <si>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</si>
  <si>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</si>
  <si>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</si>
  <si>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</si>
  <si>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</si>
  <si>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</si>
  <si>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</si>
  <si>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</si>
  <si>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</si>
  <si>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</si>
  <si>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</si>
  <si>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</si>
  <si>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</si>
  <si>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</si>
  <si>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</si>
  <si>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</si>
  <si>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</si>
  <si>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</si>
  <si>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</si>
  <si>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</si>
  <si>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</si>
  <si>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</si>
  <si>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</si>
  <si>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</si>
  <si>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</si>
  <si>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</si>
  <si>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</si>
  <si>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</si>
  <si>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</si>
  <si>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</si>
  <si>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</si>
  <si>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</si>
  <si>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</si>
  <si>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</si>
  <si>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</si>
  <si>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</si>
  <si>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</si>
  <si>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</si>
  <si>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</si>
  <si>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</si>
  <si>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</si>
  <si>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</si>
  <si>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</si>
  <si>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</si>
  <si>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</si>
  <si>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</si>
  <si>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</si>
  <si>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</si>
  <si>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</si>
  <si>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</si>
  <si>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</si>
  <si>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</si>
  <si>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</si>
  <si>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</si>
  <si>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</si>
  <si>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</si>
  <si>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</si>
  <si>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</si>
  <si>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</si>
  <si>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</si>
  <si>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</si>
  <si>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</si>
  <si>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</si>
  <si>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</si>
  <si>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</si>
  <si>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</si>
  <si>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</si>
  <si>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</si>
  <si>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</si>
  <si>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</si>
  <si>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</si>
  <si>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</si>
  <si>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</si>
  <si>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</si>
  <si>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</si>
  <si>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</si>
  <si>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</si>
  <si>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</si>
  <si>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</si>
  <si>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</si>
  <si>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</si>
  <si>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</si>
  <si>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</si>
  <si>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</si>
  <si>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</si>
  <si>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</si>
  <si>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</si>
  <si>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</si>
  <si>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</si>
  <si>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</si>
  <si>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</si>
  <si>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</si>
  <si>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</si>
  <si>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</si>
  <si>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</si>
  <si>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</si>
  <si>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</si>
  <si>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</si>
  <si>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</si>
  <si>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</si>
  <si>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</si>
  <si>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</si>
  <si>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</si>
  <si>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</si>
  <si>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</si>
  <si>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</si>
  <si>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</si>
  <si>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</si>
  <si>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</si>
  <si>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</si>
  <si>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</si>
  <si>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</si>
  <si>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</si>
  <si>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</si>
  <si>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</si>
  <si>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</si>
  <si>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</si>
  <si>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</si>
  <si>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</si>
  <si>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</si>
  <si>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</si>
  <si>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</si>
  <si>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</si>
  <si>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</si>
  <si>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</si>
  <si>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</si>
  <si>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</si>
  <si>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</si>
  <si>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</si>
  <si>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</si>
  <si>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</si>
  <si>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</si>
  <si>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</si>
  <si>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</si>
  <si>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</si>
  <si>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</si>
  <si>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</si>
  <si>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</si>
  <si>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</si>
  <si>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</si>
  <si>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</si>
  <si>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</si>
  <si>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</si>
  <si>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</si>
  <si>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</si>
  <si>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</si>
  <si>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</si>
  <si>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</si>
  <si>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</si>
  <si>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</si>
  <si>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</si>
  <si>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</si>
  <si>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</si>
  <si>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</si>
  <si>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</si>
  <si>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</si>
  <si>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</si>
  <si>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</si>
  <si>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</si>
  <si>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</si>
  <si>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</si>
  <si>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</si>
  <si>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</si>
  <si>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</si>
  <si>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</si>
  <si>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</si>
  <si>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</si>
  <si>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</si>
  <si>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</si>
  <si>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</si>
  <si>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</si>
  <si>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</si>
  <si>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</si>
  <si>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</si>
  <si>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</si>
  <si>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</si>
  <si>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</si>
  <si>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</si>
  <si>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</si>
  <si>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</si>
  <si>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</si>
  <si>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</si>
  <si>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</si>
  <si>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</si>
  <si>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</si>
  <si>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</si>
  <si>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</si>
  <si>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</si>
  <si>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</si>
  <si>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</si>
  <si>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</si>
  <si>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</si>
  <si>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</si>
  <si>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</si>
  <si>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</si>
  <si>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</si>
  <si>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</si>
  <si>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</si>
  <si>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</si>
  <si>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</si>
  <si>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</si>
  <si>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</si>
  <si>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</si>
  <si>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</si>
  <si>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</si>
  <si>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</si>
  <si>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</si>
  <si>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</si>
  <si>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</si>
  <si>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</si>
  <si>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</si>
  <si>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</si>
  <si>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</si>
  <si>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</si>
  <si>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</si>
  <si>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</si>
  <si>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</si>
  <si>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</si>
  <si>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</si>
  <si>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</si>
  <si>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</si>
  <si>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</si>
  <si>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</si>
  <si>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</si>
  <si>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</si>
  <si>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</si>
  <si>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</si>
  <si>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</si>
  <si>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</si>
  <si>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</si>
  <si>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</si>
  <si>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</si>
  <si>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</si>
  <si>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</si>
  <si>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</si>
  <si>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</si>
  <si>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</si>
  <si>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</si>
  <si>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</si>
  <si>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</si>
  <si>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</si>
  <si>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</si>
  <si>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</si>
  <si>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</si>
  <si>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</si>
  <si>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</si>
  <si>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</si>
  <si>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</si>
  <si>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</si>
  <si>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</si>
  <si>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</si>
  <si>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</si>
  <si>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</si>
  <si>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</si>
  <si>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</si>
  <si>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</si>
  <si>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</si>
  <si>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</si>
  <si>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</si>
  <si>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</si>
  <si>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</si>
  <si>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</si>
  <si>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</si>
  <si>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</si>
  <si>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</si>
  <si>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</si>
  <si>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</si>
  <si>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</si>
  <si>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</si>
  <si>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</si>
  <si>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</si>
  <si>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</si>
  <si>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</si>
  <si>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</si>
  <si>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</si>
  <si>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</si>
  <si>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</si>
  <si>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</si>
  <si>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</si>
  <si>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</si>
  <si>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</si>
  <si>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</si>
  <si>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</si>
  <si>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</si>
  <si>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</si>
  <si>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</si>
  <si>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</si>
  <si>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</si>
  <si>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</si>
  <si>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</si>
  <si>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</si>
  <si>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</si>
  <si>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</si>
  <si>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</si>
  <si>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</si>
  <si>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</si>
  <si>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</si>
  <si>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</si>
  <si>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</si>
  <si>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</si>
  <si>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</si>
  <si>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</si>
  <si>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</si>
  <si>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</si>
  <si>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</si>
  <si>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</si>
  <si>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</si>
  <si>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</si>
  <si>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</si>
  <si>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</si>
  <si>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</si>
  <si>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</si>
  <si>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</si>
  <si>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</si>
  <si>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</si>
  <si>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</si>
  <si>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</si>
  <si>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</si>
  <si>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</si>
  <si>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</si>
  <si>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</si>
  <si>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</si>
  <si>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</si>
  <si>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</si>
  <si>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</si>
  <si>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</si>
  <si>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</si>
  <si>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</si>
  <si>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</si>
  <si>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</si>
  <si>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</si>
  <si>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</si>
  <si>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</si>
  <si>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</si>
  <si>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</si>
  <si>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</si>
  <si>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</si>
  <si>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</si>
  <si>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</si>
  <si>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</si>
  <si>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</si>
  <si>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</si>
  <si>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</si>
  <si>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</si>
  <si>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</si>
  <si>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</si>
  <si>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</si>
  <si>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</si>
  <si>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</si>
  <si>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</si>
  <si>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</si>
  <si>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</si>
  <si>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</si>
  <si>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</si>
  <si>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</si>
  <si>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</si>
  <si>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</si>
  <si>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</si>
  <si>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</si>
  <si>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</si>
  <si>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</si>
  <si>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</si>
  <si>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</si>
  <si>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</si>
  <si>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</si>
  <si>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</si>
  <si>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</si>
  <si>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</si>
  <si>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</si>
  <si>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</si>
  <si>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</si>
  <si>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</si>
  <si>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</si>
  <si>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</si>
  <si>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</si>
  <si>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</si>
  <si>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</si>
  <si>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</si>
  <si>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</si>
  <si>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</si>
  <si>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</si>
  <si>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</si>
  <si>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</si>
  <si>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</si>
  <si>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</si>
  <si>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</si>
  <si>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</si>
  <si>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</si>
  <si>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</si>
  <si>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</si>
  <si>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</si>
  <si>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</si>
  <si>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</si>
  <si>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</si>
  <si>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</si>
  <si>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</si>
  <si>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</si>
  <si>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</si>
  <si>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</si>
  <si>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</si>
  <si>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</si>
  <si>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</si>
  <si>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</si>
  <si>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</si>
  <si>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</si>
  <si>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</si>
  <si>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</si>
  <si>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</si>
  <si>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</si>
  <si>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</si>
  <si>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</si>
  <si>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</si>
  <si>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</si>
  <si>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</si>
  <si>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</si>
  <si>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</si>
  <si>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</si>
  <si>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</si>
  <si>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</si>
  <si>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</si>
  <si>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</si>
  <si>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</si>
  <si>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</si>
  <si>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</si>
  <si>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</si>
  <si>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</si>
  <si>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</si>
  <si>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</si>
  <si>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</si>
  <si>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</si>
  <si>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</si>
  <si>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</si>
  <si>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</si>
  <si>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</si>
  <si>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</si>
  <si>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</si>
  <si>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</si>
  <si>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</si>
  <si>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</si>
  <si>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</si>
  <si>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</si>
  <si>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</si>
  <si>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</si>
  <si>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</si>
  <si>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</si>
  <si>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</si>
  <si>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</si>
  <si>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</si>
  <si>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</si>
  <si>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</si>
  <si>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</si>
  <si>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</si>
  <si>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</si>
  <si>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</si>
  <si>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</si>
  <si>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</si>
  <si>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</si>
  <si>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</si>
  <si>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</si>
  <si>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</si>
  <si>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</si>
  <si>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</si>
  <si>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</si>
  <si>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</si>
  <si>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</si>
  <si>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</si>
  <si>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</si>
  <si>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</si>
  <si>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</si>
  <si>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</si>
  <si>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</si>
  <si>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</si>
  <si>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</si>
  <si>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</si>
  <si>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</si>
  <si>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</si>
  <si>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</si>
  <si>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</si>
  <si>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</si>
  <si>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</si>
  <si>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</si>
  <si>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</si>
  <si>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</si>
  <si>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</si>
  <si>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</si>
  <si>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</si>
  <si>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</si>
  <si>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</si>
  <si>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</si>
  <si>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</si>
  <si>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</si>
  <si>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</si>
  <si>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</si>
  <si>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</si>
  <si>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</si>
  <si>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</si>
  <si>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</si>
  <si>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</si>
  <si>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</si>
  <si>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</si>
  <si>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</si>
  <si>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</si>
  <si>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</si>
  <si>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</si>
  <si>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</si>
  <si>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</si>
  <si>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</si>
  <si>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</si>
  <si>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</si>
  <si>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</si>
  <si>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</si>
  <si>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</si>
  <si>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</si>
  <si>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</si>
  <si>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</si>
  <si>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</si>
  <si>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</si>
  <si>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</si>
  <si>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</si>
  <si>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</si>
  <si>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</si>
  <si>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</si>
  <si>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</si>
  <si>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</si>
  <si>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</si>
  <si>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</si>
  <si>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</si>
  <si>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</si>
  <si>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</si>
  <si>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</si>
  <si>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</si>
  <si>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</si>
  <si>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</si>
  <si>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</si>
  <si>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</si>
  <si>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</si>
  <si>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</si>
  <si>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</si>
  <si>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</si>
  <si>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</si>
  <si>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</si>
  <si>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</si>
  <si>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</si>
  <si>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</si>
  <si>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</si>
  <si>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</si>
  <si>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</si>
  <si>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</si>
  <si>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</si>
  <si>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</si>
  <si>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</si>
  <si>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</si>
  <si>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</si>
  <si>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</si>
  <si>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</si>
  <si>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</si>
  <si>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</si>
  <si>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</si>
  <si>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</si>
  <si>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</si>
  <si>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</si>
  <si>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</si>
  <si>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</si>
  <si>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</si>
  <si>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</si>
  <si>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</si>
  <si>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</si>
  <si>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</si>
  <si>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</si>
  <si>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</si>
  <si>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</si>
  <si>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</si>
  <si>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</si>
  <si>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</si>
  <si>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</si>
  <si>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</si>
  <si>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</si>
  <si>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</si>
  <si>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</si>
  <si>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</si>
  <si>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</si>
  <si>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</si>
  <si>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</si>
  <si>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</si>
  <si>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</si>
  <si>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</si>
  <si>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</si>
  <si>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</si>
  <si>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</si>
  <si>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</si>
  <si>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</si>
  <si>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</si>
  <si>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</si>
  <si>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</si>
  <si>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</si>
  <si>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</si>
  <si>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</si>
  <si>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</si>
  <si>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</si>
  <si>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</si>
  <si>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</si>
  <si>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</si>
  <si>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</si>
  <si>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</si>
  <si>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</si>
  <si>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</si>
  <si>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</si>
  <si>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</si>
  <si>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</si>
  <si>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</si>
  <si>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</si>
  <si>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</si>
  <si>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</si>
  <si>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</si>
  <si>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</si>
  <si>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</si>
  <si>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</si>
  <si>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</si>
  <si>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</si>
  <si>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</si>
  <si>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</si>
  <si>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</si>
  <si>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</si>
  <si>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</si>
  <si>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</si>
  <si>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</si>
  <si>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</si>
  <si>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</si>
  <si>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</si>
  <si>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</si>
  <si>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</si>
  <si>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</si>
  <si>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</si>
  <si>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</si>
  <si>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</si>
  <si>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</si>
  <si>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</si>
  <si>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</si>
  <si>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</si>
  <si>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</si>
  <si>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</si>
  <si>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</si>
  <si>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</si>
  <si>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</si>
  <si>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</si>
  <si>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</si>
  <si>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</si>
  <si>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</si>
  <si>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</si>
  <si>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</si>
  <si>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</si>
  <si>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</si>
  <si>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</si>
  <si>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</si>
  <si>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</si>
  <si>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</si>
  <si>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</si>
  <si>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</si>
  <si>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</si>
  <si>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</si>
  <si>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</si>
  <si>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</si>
  <si>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</si>
  <si>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</si>
  <si>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</si>
  <si>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</si>
  <si>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</si>
  <si>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</si>
  <si>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</si>
  <si>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</si>
  <si>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</si>
  <si>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</si>
  <si>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</si>
  <si>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</si>
  <si>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</si>
  <si>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</si>
  <si>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</si>
  <si>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</si>
  <si>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</si>
  <si>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</si>
  <si>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</si>
  <si>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</si>
  <si>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</si>
  <si>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</si>
  <si>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</si>
  <si>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</si>
  <si>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</si>
  <si>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</si>
  <si>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</si>
  <si>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</si>
  <si>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</si>
  <si>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</si>
  <si>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</si>
  <si>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</si>
  <si>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</si>
  <si>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</si>
  <si>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</si>
  <si>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</si>
  <si>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</si>
  <si>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</si>
  <si>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</si>
  <si>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</si>
  <si>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</si>
  <si>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</si>
  <si>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</si>
  <si>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</si>
  <si>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</si>
  <si>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</si>
  <si>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</si>
  <si>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</si>
  <si>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</si>
  <si>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</si>
  <si>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</si>
  <si>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</si>
  <si>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</si>
  <si>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</si>
  <si>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</si>
  <si>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</si>
  <si>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</si>
  <si>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</si>
  <si>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</si>
  <si>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</si>
  <si>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</si>
  <si>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</si>
  <si>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</si>
  <si>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</si>
  <si>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</si>
  <si>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</si>
  <si>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</si>
  <si>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</si>
  <si>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</si>
  <si>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</si>
  <si>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</si>
  <si>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</si>
  <si>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</si>
  <si>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</si>
  <si>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</si>
  <si>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</si>
  <si>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</si>
  <si>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</si>
  <si>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</si>
  <si>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</si>
  <si>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</si>
  <si>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</si>
  <si>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</si>
  <si>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</si>
  <si>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</si>
  <si>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</si>
  <si>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</si>
  <si>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</si>
  <si>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</si>
  <si>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</si>
  <si>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</si>
  <si>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</si>
  <si>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</si>
  <si>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</si>
  <si>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</si>
  <si>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</si>
  <si>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</si>
  <si>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</si>
  <si>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</si>
  <si>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</si>
  <si>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</si>
  <si>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</si>
  <si>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</si>
  <si>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</si>
  <si>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</si>
  <si>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</si>
  <si>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</si>
  <si>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</si>
  <si>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</si>
  <si>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</si>
  <si>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</si>
  <si>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</si>
  <si>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</si>
  <si>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</si>
  <si>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</si>
  <si>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</si>
  <si>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</si>
  <si>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</si>
  <si>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</si>
  <si>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</si>
  <si>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</si>
  <si>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</si>
  <si>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</si>
  <si>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</si>
  <si>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</si>
  <si>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</si>
  <si>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</si>
  <si>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</si>
  <si>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</si>
  <si>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</si>
  <si>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</si>
  <si>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</si>
  <si>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</si>
  <si>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</si>
  <si>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</si>
  <si>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</si>
  <si>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</si>
  <si>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</si>
  <si>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</si>
  <si>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</si>
  <si>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</si>
  <si>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</si>
  <si>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</si>
  <si>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</si>
  <si>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</si>
  <si>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</si>
  <si>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</si>
  <si>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</si>
  <si>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</si>
  <si>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</si>
  <si>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</si>
  <si>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</si>
  <si>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</si>
  <si>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</si>
  <si>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</si>
  <si>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</si>
  <si>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</si>
  <si>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</si>
  <si>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</si>
  <si>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</si>
  <si>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</si>
  <si>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</si>
  <si>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</si>
  <si>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</si>
  <si>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</si>
  <si>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</si>
  <si>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</si>
  <si>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</si>
  <si>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</si>
  <si>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</si>
  <si>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</si>
  <si>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</si>
  <si>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</si>
  <si>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</si>
  <si>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</si>
  <si>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</si>
  <si>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</si>
  <si>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</si>
  <si>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</si>
  <si>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</si>
  <si>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</si>
  <si>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</si>
  <si>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</si>
  <si>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</si>
  <si>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</si>
  <si>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</si>
  <si>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</si>
  <si>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</si>
  <si>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</si>
  <si>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</si>
  <si>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</si>
  <si>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</si>
  <si>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</si>
  <si>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</si>
  <si>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</si>
  <si>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</si>
  <si>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</si>
  <si>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</si>
  <si>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</si>
  <si>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</si>
  <si>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</si>
  <si>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</si>
  <si>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</si>
  <si>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</si>
  <si>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</si>
  <si>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</si>
  <si>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</si>
  <si>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</si>
  <si>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</si>
  <si>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</si>
  <si>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</si>
  <si>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</si>
  <si>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</si>
  <si>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</si>
  <si>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</si>
  <si>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</si>
  <si>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</si>
  <si>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</si>
  <si>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</si>
  <si>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</si>
  <si>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</si>
  <si>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</si>
  <si>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</si>
  <si>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</si>
  <si>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</si>
  <si>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</si>
  <si>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</si>
  <si>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</si>
  <si>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</si>
  <si>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</si>
  <si>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</si>
  <si>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</si>
  <si>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</si>
  <si>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</si>
  <si>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</si>
  <si>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</si>
  <si>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</si>
  <si>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</si>
  <si>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</si>
  <si>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</si>
  <si>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</si>
  <si>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</si>
  <si>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</si>
  <si>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</si>
  <si>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</si>
  <si>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</si>
  <si>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</si>
  <si>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</si>
  <si>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</si>
  <si>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</si>
  <si>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</si>
  <si>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</si>
  <si>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</si>
  <si>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</si>
  <si>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</si>
  <si>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</si>
  <si>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</si>
  <si>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</si>
  <si>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</si>
  <si>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</si>
  <si>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</si>
  <si>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</si>
  <si>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</si>
  <si>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</si>
  <si>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</si>
  <si>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</si>
  <si>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</si>
  <si>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</si>
  <si>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</si>
  <si>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</si>
  <si>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</si>
  <si>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</si>
  <si>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</si>
  <si>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</si>
  <si>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</si>
  <si>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</si>
  <si>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</si>
  <si>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</si>
  <si>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</si>
  <si>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</si>
  <si>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</si>
  <si>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</si>
  <si>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</si>
  <si>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</si>
  <si>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</si>
  <si>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</si>
  <si>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</si>
  <si>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</si>
  <si>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</si>
  <si>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</si>
  <si>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</si>
  <si>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</si>
  <si>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</si>
  <si>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</si>
  <si>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</si>
  <si>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</si>
  <si>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</si>
  <si>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</si>
  <si>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</si>
  <si>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</si>
  <si>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</si>
  <si>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</si>
  <si>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</si>
  <si>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</si>
  <si>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</si>
  <si>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</si>
  <si>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</si>
  <si>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</si>
  <si>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</si>
  <si>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</si>
  <si>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</si>
  <si>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</si>
  <si>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</si>
  <si>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</si>
  <si>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</si>
  <si>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</si>
  <si>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</si>
  <si>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</si>
  <si>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</si>
  <si>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</si>
  <si>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</si>
  <si>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</si>
  <si>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</si>
  <si>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</si>
  <si>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</si>
  <si>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</si>
  <si>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</si>
  <si>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</si>
  <si>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</si>
  <si>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</si>
  <si>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</si>
  <si>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</si>
  <si>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</si>
  <si>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</si>
  <si>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</si>
  <si>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</si>
  <si>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</si>
  <si>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</si>
  <si>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</si>
  <si>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</si>
  <si>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</si>
  <si>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</si>
  <si>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</si>
  <si>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</si>
  <si>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</si>
  <si>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</si>
  <si>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</si>
  <si>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</si>
  <si>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</si>
  <si>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</si>
  <si>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</si>
  <si>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</si>
  <si>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</si>
  <si>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</si>
  <si>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</si>
  <si>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</si>
  <si>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</si>
  <si>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</si>
  <si>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</si>
  <si>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</si>
  <si>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</si>
  <si>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</si>
  <si>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</si>
  <si>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</si>
  <si>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</si>
  <si>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</si>
  <si>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</si>
  <si>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</si>
  <si>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</si>
  <si>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</si>
  <si>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</si>
  <si>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</si>
  <si>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</si>
  <si>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</si>
  <si>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</si>
  <si>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</si>
  <si>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</si>
  <si>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</si>
  <si>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</si>
  <si>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</si>
  <si>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</si>
  <si>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</si>
  <si>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</si>
  <si>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</si>
  <si>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</si>
  <si>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</si>
  <si>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</si>
  <si>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</si>
  <si>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</si>
  <si>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</si>
  <si>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</si>
  <si>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</si>
  <si>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</si>
  <si>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</si>
  <si>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</si>
  <si>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</si>
  <si>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</si>
  <si>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</si>
  <si>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</si>
  <si>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</si>
  <si>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</si>
  <si>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</si>
  <si>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</si>
  <si>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</si>
  <si>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</si>
  <si>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</si>
  <si>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</si>
  <si>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</si>
  <si>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</si>
  <si>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</si>
  <si>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</si>
  <si>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</si>
  <si>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</si>
  <si>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</si>
  <si>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</si>
  <si>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</si>
  <si>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</si>
  <si>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</si>
  <si>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</si>
  <si>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</si>
  <si>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</si>
  <si>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</si>
  <si>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</si>
  <si>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</si>
  <si>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</si>
  <si>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</si>
  <si>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</si>
  <si>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</si>
  <si>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</si>
  <si>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</si>
  <si>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</si>
  <si>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</si>
  <si>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</si>
  <si>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</si>
  <si>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</si>
  <si>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</si>
  <si>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</si>
  <si>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</si>
  <si>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</si>
  <si>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</si>
  <si>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</si>
  <si>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</si>
  <si>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</si>
  <si>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</si>
  <si>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</si>
  <si>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</si>
  <si>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</si>
  <si>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</si>
  <si>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</si>
  <si>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</si>
  <si>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</si>
  <si>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</si>
  <si>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</si>
  <si>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</si>
  <si>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</si>
  <si>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</si>
  <si>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</si>
  <si>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</si>
  <si>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</si>
  <si>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</si>
  <si>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</si>
  <si>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</si>
  <si>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</si>
  <si>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</si>
  <si>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</si>
  <si>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</si>
  <si>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</si>
  <si>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</si>
  <si>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</si>
  <si>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</si>
  <si>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</si>
  <si>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</si>
  <si>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</si>
  <si>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</si>
  <si>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</si>
  <si>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</si>
  <si>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</si>
  <si>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</si>
  <si>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</si>
  <si>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</si>
  <si>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</si>
  <si>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</si>
  <si>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</si>
  <si>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</si>
  <si>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</si>
  <si>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</si>
  <si>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</si>
  <si>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</si>
  <si>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</si>
  <si>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</si>
  <si>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</si>
  <si>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</si>
  <si>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</si>
  <si>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</si>
  <si>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</si>
  <si>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</si>
  <si>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</si>
  <si>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</si>
  <si>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</si>
  <si>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</si>
  <si>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</si>
  <si>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</si>
  <si>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</si>
  <si>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</si>
  <si>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</si>
  <si>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</si>
  <si>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</si>
  <si>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</si>
  <si>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</si>
  <si>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</si>
  <si>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</si>
  <si>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</si>
  <si>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</si>
  <si>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</si>
  <si>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</si>
  <si>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</si>
  <si>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</si>
  <si>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</si>
  <si>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</si>
  <si>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</si>
  <si>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</si>
  <si>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</si>
  <si>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</si>
  <si>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</si>
  <si>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</si>
  <si>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</si>
  <si>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</si>
  <si>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</si>
  <si>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</si>
  <si>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</si>
  <si>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</si>
  <si>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</si>
  <si>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</si>
  <si>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</si>
  <si>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</si>
  <si>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</si>
  <si>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</si>
  <si>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</si>
  <si>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</si>
  <si>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</si>
  <si>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</si>
  <si>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</si>
  <si>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</si>
  <si>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</si>
  <si>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</si>
  <si>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</si>
  <si>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</si>
  <si>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</si>
  <si>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</si>
  <si>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</si>
  <si>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</si>
  <si>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</si>
  <si>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</si>
  <si>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</si>
  <si>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</si>
  <si>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</si>
  <si>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</si>
  <si>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</si>
  <si>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</si>
  <si>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</si>
  <si>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</si>
  <si>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</si>
  <si>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</si>
  <si>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</si>
  <si>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</si>
  <si>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</si>
  <si>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</si>
  <si>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</si>
  <si>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</si>
  <si>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</si>
  <si>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</si>
  <si>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</si>
  <si>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</si>
  <si>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</si>
  <si>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</si>
  <si>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</si>
  <si>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</si>
  <si>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</si>
  <si>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</si>
  <si>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</si>
  <si>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</si>
  <si>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</si>
  <si>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</si>
  <si>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</si>
  <si>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</si>
  <si>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</si>
  <si>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</si>
  <si>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</si>
  <si>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</si>
  <si>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</si>
  <si>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</si>
  <si>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</si>
  <si>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</si>
  <si>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</si>
  <si>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</si>
  <si>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</si>
  <si>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</si>
  <si>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</si>
  <si>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</si>
  <si>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</si>
  <si>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</si>
  <si>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</si>
  <si>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</si>
  <si>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</si>
  <si>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</si>
  <si>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</si>
  <si>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</si>
  <si>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</si>
  <si>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</si>
  <si>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</si>
  <si>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</si>
  <si>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</si>
  <si>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</si>
  <si>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</si>
  <si>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</si>
  <si>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</si>
  <si>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</si>
  <si>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</si>
  <si>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</si>
  <si>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</si>
  <si>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</si>
  <si>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</si>
  <si>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</si>
  <si>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</si>
  <si>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</si>
  <si>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</si>
  <si>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</si>
  <si>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</si>
  <si>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</si>
  <si>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</si>
  <si>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</si>
  <si>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</si>
  <si>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</si>
  <si>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</si>
  <si>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</si>
  <si>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</si>
  <si>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</si>
  <si>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</si>
  <si>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</si>
  <si>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</si>
  <si>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</si>
  <si>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</si>
  <si>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</si>
  <si>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</si>
  <si>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</si>
  <si>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</si>
  <si>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</si>
  <si>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</si>
  <si>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</si>
  <si>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</si>
  <si>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</si>
  <si>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</si>
  <si>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</si>
  <si>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</si>
  <si>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</si>
  <si>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</si>
  <si>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</si>
  <si>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</si>
  <si>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</si>
  <si>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</si>
  <si>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</si>
  <si>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</si>
  <si>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</si>
  <si>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</si>
  <si>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</si>
  <si>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</si>
  <si>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</si>
  <si>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</si>
  <si>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</si>
  <si>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</si>
  <si>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</si>
  <si>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</si>
  <si>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</si>
  <si>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</si>
  <si>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</si>
  <si>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</si>
  <si>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</si>
  <si>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</si>
  <si>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</si>
  <si>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</si>
  <si>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</si>
  <si>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</si>
  <si>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</si>
  <si>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</si>
  <si>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</si>
  <si>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</si>
  <si>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</si>
  <si>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</si>
  <si>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</si>
  <si>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</si>
  <si>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</si>
  <si>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</si>
  <si>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</si>
  <si>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</si>
  <si>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</si>
  <si>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</si>
  <si>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</si>
  <si>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</si>
  <si>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</si>
  <si>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</si>
  <si>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</si>
  <si>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</si>
  <si>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</si>
  <si>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</si>
  <si>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</si>
  <si>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</si>
  <si>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</si>
  <si>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</si>
  <si>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</si>
  <si>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</si>
  <si>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</si>
  <si>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</si>
  <si>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</si>
  <si>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</si>
  <si>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</si>
  <si>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</si>
  <si>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</si>
  <si>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</si>
  <si>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</si>
  <si>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</si>
  <si>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</si>
  <si>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</si>
  <si>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</si>
  <si>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</si>
  <si>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</si>
  <si>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</si>
  <si>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</si>
  <si>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</si>
  <si>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</si>
  <si>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</si>
  <si>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</si>
  <si>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</si>
  <si>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</si>
  <si>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</si>
  <si>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</si>
  <si>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</si>
  <si>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</si>
  <si>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</si>
  <si>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</si>
  <si>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</si>
  <si>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</si>
  <si>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</si>
  <si>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</si>
  <si>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</si>
  <si>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</si>
  <si>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</si>
  <si>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</si>
  <si>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</si>
  <si>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</si>
  <si>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</si>
  <si>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</si>
  <si>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</si>
  <si>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</si>
  <si>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</si>
  <si>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</si>
  <si>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</si>
  <si>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</si>
  <si>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</si>
  <si>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</si>
  <si>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</si>
  <si>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</si>
  <si>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</si>
  <si>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</si>
  <si>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</si>
  <si>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</si>
  <si>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</si>
  <si>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</si>
  <si>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</si>
  <si>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</si>
  <si>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</si>
  <si>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</si>
  <si>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</si>
  <si>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</si>
  <si>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</si>
  <si>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</si>
  <si>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</si>
  <si>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</si>
  <si>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</si>
  <si>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</si>
  <si>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</si>
  <si>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</si>
  <si>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</si>
  <si>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</si>
  <si>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</si>
  <si>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</si>
  <si>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</si>
  <si>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</si>
  <si>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</si>
  <si>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</si>
  <si>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</si>
  <si>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</si>
  <si>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</si>
  <si>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</si>
  <si>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</si>
  <si>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</si>
  <si>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</si>
  <si>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</si>
  <si>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</si>
  <si>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</si>
  <si>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</si>
  <si>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</si>
  <si>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</si>
  <si>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</si>
  <si>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</si>
  <si>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</si>
  <si>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</si>
  <si>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</si>
  <si>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</si>
  <si>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</si>
  <si>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</si>
  <si>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</si>
  <si>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</si>
  <si>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</si>
  <si>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</si>
  <si>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</si>
  <si>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</si>
  <si>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</si>
  <si>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</si>
  <si>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</si>
  <si>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</si>
  <si>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</si>
  <si>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</si>
  <si>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</si>
  <si>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</si>
  <si>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</si>
  <si>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</si>
  <si>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</si>
  <si>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</si>
  <si>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</si>
  <si>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</si>
  <si>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</si>
  <si>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</si>
  <si>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</si>
  <si>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</si>
  <si>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</si>
  <si>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</si>
  <si>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</si>
  <si>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</si>
  <si>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</si>
  <si>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</si>
  <si>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</si>
  <si>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</si>
  <si>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</si>
  <si>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</si>
  <si>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</si>
  <si>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</si>
  <si>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</si>
  <si>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</si>
  <si>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</si>
  <si>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</si>
  <si>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</si>
  <si>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</si>
  <si>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</si>
  <si>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</si>
  <si>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</si>
  <si>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</si>
  <si>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</si>
  <si>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</si>
  <si>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</si>
  <si>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</si>
  <si>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</si>
  <si>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</si>
  <si>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</si>
  <si>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</si>
  <si>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</si>
  <si>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</si>
  <si>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</si>
  <si>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</si>
  <si>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</si>
  <si>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</si>
  <si>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</si>
  <si>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</si>
  <si>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</si>
  <si>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</si>
  <si>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</si>
  <si>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</si>
  <si>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</si>
  <si>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</si>
  <si>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</si>
  <si>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</si>
  <si>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</si>
  <si>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</si>
  <si>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</si>
  <si>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</si>
  <si>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</si>
  <si>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</si>
  <si>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</si>
  <si>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</si>
  <si>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</si>
  <si>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</si>
  <si>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</si>
  <si>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</si>
  <si>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</si>
  <si>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</si>
  <si>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</si>
  <si>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</si>
  <si>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</si>
  <si>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</si>
  <si>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</si>
  <si>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</si>
  <si>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</si>
  <si>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</si>
  <si>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</si>
  <si>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</si>
  <si>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</si>
  <si>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</si>
  <si>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</si>
  <si>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</si>
  <si>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</si>
  <si>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</si>
  <si>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</si>
  <si>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</si>
  <si>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</si>
  <si>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</si>
  <si>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</si>
  <si>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</si>
  <si>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</si>
  <si>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</si>
  <si>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</si>
  <si>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</si>
  <si>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</si>
  <si>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</si>
  <si>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</si>
  <si>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</si>
  <si>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</si>
  <si>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</si>
  <si>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</si>
  <si>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</si>
  <si>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</si>
  <si>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</si>
  <si>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</si>
  <si>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</si>
  <si>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</si>
  <si>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</si>
  <si>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</si>
  <si>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</si>
  <si>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</si>
  <si>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</si>
  <si>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</si>
  <si>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</si>
  <si>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</si>
  <si>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</si>
  <si>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</si>
  <si>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</si>
  <si>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</si>
  <si>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</si>
  <si>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</si>
  <si>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</si>
  <si>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</si>
  <si>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</si>
  <si>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</si>
  <si>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</si>
  <si>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</si>
  <si>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</si>
  <si>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</si>
  <si>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</si>
  <si>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</si>
  <si>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</si>
  <si>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</si>
  <si>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</si>
  <si>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</si>
  <si>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</si>
  <si>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</si>
  <si>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</si>
  <si>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</si>
  <si>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</si>
  <si>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</si>
  <si>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</si>
  <si>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</si>
  <si>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</si>
  <si>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</si>
  <si>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</si>
  <si>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</si>
  <si>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</si>
  <si>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</si>
  <si>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</si>
  <si>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</si>
  <si>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</si>
  <si>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</si>
  <si>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</si>
  <si>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</si>
  <si>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</si>
  <si>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</si>
  <si>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</si>
  <si>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</si>
  <si>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</si>
  <si>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</si>
  <si>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</si>
  <si>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</si>
  <si>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</si>
  <si>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</si>
  <si>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</si>
  <si>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</si>
  <si>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</si>
  <si>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</si>
  <si>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</si>
  <si>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</si>
  <si>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</si>
  <si>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</si>
  <si>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</si>
  <si>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</si>
  <si>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</si>
  <si>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</si>
  <si>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</si>
  <si>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</si>
  <si>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</si>
  <si>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</si>
  <si>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</si>
  <si>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</si>
  <si>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</si>
  <si>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</si>
  <si>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</si>
  <si>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</si>
  <si>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</si>
  <si>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</si>
  <si>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</si>
  <si>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</si>
  <si>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</si>
  <si>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</si>
  <si>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</si>
  <si>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</si>
  <si>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</si>
  <si>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</si>
  <si>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</si>
  <si>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</si>
  <si>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</si>
  <si>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</si>
  <si>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</si>
  <si>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</si>
  <si>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</si>
  <si>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</si>
  <si>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</si>
  <si>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</si>
  <si>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</si>
  <si>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</si>
  <si>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</si>
  <si>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</si>
  <si>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</si>
  <si>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</si>
  <si>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</si>
  <si>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</si>
  <si>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</si>
  <si>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</si>
  <si>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</si>
  <si>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</si>
  <si>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</si>
  <si>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</si>
  <si>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</si>
  <si>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</si>
  <si>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</si>
  <si>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</si>
  <si>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</si>
  <si>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</si>
  <si>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</si>
  <si>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</si>
  <si>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</si>
  <si>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</si>
  <si>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</si>
  <si>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</si>
  <si>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</si>
  <si>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</si>
  <si>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</si>
  <si>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</si>
  <si>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</si>
  <si>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</si>
  <si>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</si>
  <si>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</si>
  <si>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</si>
  <si>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</si>
  <si>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</si>
  <si>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</si>
  <si>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</si>
  <si>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</si>
  <si>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</si>
  <si>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</si>
  <si>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</si>
  <si>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</si>
  <si>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</si>
  <si>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</si>
  <si>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</si>
  <si>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</si>
  <si>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</si>
  <si>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</si>
  <si>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</si>
  <si>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</si>
  <si>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</si>
  <si>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</si>
  <si>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</si>
  <si>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</si>
  <si>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</si>
  <si>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</si>
  <si>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</si>
  <si>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</si>
  <si>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</si>
  <si>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</si>
  <si>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</si>
  <si>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</si>
  <si>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</si>
  <si>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</si>
  <si>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</si>
  <si>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</si>
  <si>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</si>
  <si>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</si>
  <si>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</si>
  <si>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</si>
  <si>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</si>
  <si>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</si>
  <si>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</si>
  <si>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</si>
  <si>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</si>
  <si>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</si>
  <si>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</si>
  <si>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</si>
  <si>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</si>
  <si>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</si>
  <si>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</si>
  <si>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</si>
  <si>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</si>
  <si>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</si>
  <si>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</si>
  <si>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</si>
  <si>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</si>
  <si>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</si>
  <si>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</si>
  <si>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</si>
  <si>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</si>
  <si>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</si>
  <si>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</si>
  <si>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</si>
  <si>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</si>
  <si>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</si>
  <si>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</si>
  <si>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</si>
  <si>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</si>
  <si>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</si>
  <si>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</si>
  <si>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</si>
  <si>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</si>
  <si>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</si>
  <si>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</si>
  <si>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</si>
  <si>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</si>
  <si>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</si>
  <si>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</si>
  <si>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</si>
  <si>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</si>
  <si>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</si>
  <si>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</si>
  <si>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</si>
  <si>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</si>
  <si>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</si>
  <si>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</si>
  <si>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</si>
  <si>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</si>
  <si>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</si>
  <si>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</si>
  <si>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</si>
  <si>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</si>
  <si>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</si>
  <si>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</si>
  <si>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</si>
  <si>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</si>
  <si>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</si>
  <si>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</si>
  <si>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</si>
  <si>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</si>
  <si>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</si>
  <si>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</si>
  <si>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</si>
  <si>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</si>
  <si>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</si>
  <si>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</si>
  <si>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</si>
  <si>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</si>
  <si>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</si>
  <si>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</si>
  <si>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</si>
  <si>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</si>
  <si>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</si>
  <si>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</si>
  <si>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</si>
  <si>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</si>
  <si>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</si>
  <si>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</si>
  <si>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</si>
  <si>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</si>
  <si>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</si>
  <si>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</si>
  <si>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</si>
  <si>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</si>
  <si>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</si>
  <si>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</si>
  <si>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</si>
  <si>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</si>
  <si>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</si>
  <si>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</si>
  <si>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</si>
  <si>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</si>
  <si>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</si>
  <si>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</si>
  <si>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</si>
  <si>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</si>
  <si>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</si>
  <si>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</si>
  <si>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</si>
  <si>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</si>
  <si>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</si>
  <si>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</si>
  <si>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</si>
  <si>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</si>
  <si>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</si>
  <si>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</si>
  <si>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</si>
  <si>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</si>
  <si>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</si>
  <si>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</si>
  <si>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</si>
  <si>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</si>
  <si>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</si>
  <si>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</si>
  <si>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</si>
  <si>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</si>
  <si>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</si>
  <si>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</si>
  <si>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</si>
  <si>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</si>
  <si>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</si>
  <si>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</si>
  <si>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</si>
  <si>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</si>
  <si>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</si>
  <si>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</si>
  <si>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</si>
  <si>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</si>
  <si>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</si>
  <si>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</si>
  <si>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</si>
  <si>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</si>
  <si>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</si>
  <si>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</si>
  <si>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</si>
  <si>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</si>
  <si>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</si>
  <si>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</si>
  <si>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</si>
  <si>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</si>
  <si>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</si>
  <si>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</si>
  <si>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</si>
  <si>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</si>
  <si>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</si>
  <si>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</si>
  <si>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</si>
  <si>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</si>
  <si>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</si>
  <si>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</si>
  <si>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</si>
  <si>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</si>
  <si>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</si>
  <si>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</si>
  <si>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</si>
  <si>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</si>
  <si>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</si>
  <si>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</si>
  <si>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</si>
  <si>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</si>
  <si>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</si>
  <si>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</si>
  <si>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</si>
  <si>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</si>
  <si>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</si>
  <si>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</si>
  <si>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</si>
  <si>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</si>
  <si>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</si>
  <si>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</si>
  <si>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</si>
  <si>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</si>
  <si>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</si>
  <si>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</si>
  <si>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</si>
  <si>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</si>
  <si>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</si>
  <si>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</si>
  <si>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</si>
  <si>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</si>
  <si>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</si>
  <si>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</si>
  <si>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</si>
  <si>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</si>
  <si>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</si>
  <si>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</si>
  <si>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</si>
  <si>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</si>
  <si>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</si>
  <si>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</si>
  <si>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</si>
  <si>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</si>
  <si>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</si>
  <si>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</si>
  <si>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</si>
  <si>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</si>
  <si>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</si>
  <si>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</si>
  <si>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</si>
  <si>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</si>
  <si>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</si>
  <si>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</si>
  <si>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</si>
  <si>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</si>
  <si>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</si>
  <si>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</si>
  <si>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</si>
  <si>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</si>
  <si>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</si>
  <si>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</si>
  <si>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</si>
  <si>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</si>
  <si>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</si>
  <si>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</si>
  <si>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</si>
  <si>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</si>
  <si>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</si>
  <si>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</si>
  <si>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</si>
  <si>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</si>
  <si>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</si>
  <si>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</si>
  <si>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</si>
  <si>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</si>
  <si>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</si>
  <si>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</si>
  <si>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</si>
  <si>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</si>
  <si>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</si>
  <si>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</si>
  <si>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</si>
  <si>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</si>
  <si>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</si>
  <si>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</si>
  <si>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</si>
  <si>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</si>
  <si>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</si>
  <si>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</si>
  <si>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</si>
  <si>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</si>
  <si>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</si>
  <si>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</si>
  <si>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</si>
  <si>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</si>
  <si>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</si>
  <si>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</si>
  <si>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</si>
  <si>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</si>
  <si>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</si>
  <si>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</si>
  <si>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</si>
  <si>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</si>
  <si>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</si>
  <si>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</si>
  <si>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</si>
  <si>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</si>
  <si>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</si>
  <si>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</si>
  <si>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</si>
  <si>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</si>
  <si>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</si>
  <si>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</si>
  <si>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</si>
  <si>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</si>
  <si>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</si>
  <si>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</si>
  <si>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</si>
  <si>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</si>
  <si>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</si>
  <si>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</si>
  <si>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</si>
  <si>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</si>
  <si>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</si>
  <si>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</si>
  <si>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</si>
  <si>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</si>
  <si>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</si>
  <si>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</si>
  <si>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</si>
  <si>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</si>
  <si>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</si>
  <si>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</si>
  <si>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</si>
  <si>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</si>
  <si>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</si>
  <si>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</si>
  <si>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</si>
  <si>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</si>
  <si>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</si>
  <si>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</si>
  <si>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</si>
  <si>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</si>
  <si>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</si>
  <si>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</si>
  <si>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</si>
  <si>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</si>
  <si>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</si>
  <si>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</si>
  <si>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</si>
  <si>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</si>
  <si>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</si>
  <si>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</si>
  <si>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</si>
  <si>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</si>
  <si>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</si>
  <si>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</si>
  <si>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</si>
  <si>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</si>
  <si>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</si>
  <si>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</si>
  <si>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</si>
  <si>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</si>
  <si>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</si>
  <si>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</si>
  <si>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</si>
  <si>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</si>
  <si>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</si>
  <si>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</si>
  <si>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</si>
  <si>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</si>
  <si>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</si>
  <si>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</si>
  <si>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</si>
  <si>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</si>
  <si>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</si>
  <si>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</si>
  <si>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</si>
  <si>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</si>
  <si>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</si>
  <si>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</si>
  <si>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</si>
  <si>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</si>
  <si>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</si>
  <si>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</si>
  <si>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</si>
  <si>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</si>
  <si>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</si>
  <si>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</si>
  <si>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</si>
  <si>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</si>
  <si>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</si>
  <si>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</si>
  <si>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</si>
  <si>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</si>
  <si>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</si>
  <si>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</si>
  <si>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</si>
  <si>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</si>
  <si>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</si>
  <si>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</si>
  <si>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</si>
  <si>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</si>
  <si>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</si>
  <si>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</si>
  <si>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</si>
  <si>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</si>
  <si>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</si>
  <si>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</si>
  <si>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</si>
  <si>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</si>
  <si>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</si>
  <si>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</si>
  <si>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</si>
  <si>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</si>
  <si>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</si>
  <si>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</si>
  <si>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</si>
  <si>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</si>
  <si>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</si>
  <si>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</si>
  <si>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</si>
  <si>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</si>
  <si>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</si>
  <si>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</si>
  <si>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</si>
  <si>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</si>
  <si>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</si>
  <si>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</si>
  <si>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</si>
  <si>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</si>
  <si>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</si>
  <si>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</si>
  <si>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</si>
  <si>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</si>
  <si>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</si>
  <si>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</si>
  <si>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</si>
  <si>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</si>
  <si>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</si>
  <si>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</si>
  <si>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</si>
  <si>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</si>
  <si>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</si>
  <si>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</si>
  <si>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</si>
  <si>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</si>
  <si>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</si>
  <si>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</si>
  <si>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</si>
  <si>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</si>
  <si>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</si>
  <si>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</si>
  <si>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</si>
  <si>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</si>
  <si>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</si>
  <si>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</si>
  <si>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</si>
  <si>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</si>
  <si>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</si>
  <si>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</si>
  <si>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</si>
  <si>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</si>
  <si>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</si>
  <si>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</si>
  <si>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</si>
  <si>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</si>
  <si>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</si>
  <si>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</si>
  <si>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</si>
  <si>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</si>
  <si>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</si>
  <si>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</si>
  <si>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</si>
  <si>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</si>
  <si>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</si>
  <si>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</si>
  <si>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</si>
  <si>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</si>
  <si>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</si>
  <si>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</si>
  <si>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</si>
  <si>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</si>
  <si>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</si>
  <si>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</si>
  <si>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</si>
  <si>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</si>
  <si>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</si>
  <si>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</si>
  <si>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</si>
  <si>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</si>
  <si>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</si>
  <si>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</si>
  <si>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</si>
  <si>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</si>
  <si>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</si>
  <si>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</si>
  <si>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</si>
  <si>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</si>
  <si>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</si>
  <si>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</si>
  <si>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</si>
  <si>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</si>
  <si>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</si>
  <si>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</si>
  <si>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</si>
  <si>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</si>
  <si>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</si>
  <si>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</si>
  <si>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</si>
  <si>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</si>
  <si>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</si>
  <si>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</si>
  <si>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</si>
  <si>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</si>
  <si>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</si>
  <si>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</si>
  <si>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</si>
  <si>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</si>
  <si>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</si>
  <si>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</si>
  <si>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</si>
  <si>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</si>
  <si>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</si>
  <si>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</si>
  <si>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</si>
  <si>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</si>
  <si>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</si>
  <si>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</si>
  <si>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</si>
  <si>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</si>
  <si>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</si>
  <si>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</si>
  <si>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</si>
  <si>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</si>
  <si>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</si>
  <si>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</si>
  <si>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</si>
  <si>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</si>
  <si>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</si>
  <si>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</si>
  <si>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</si>
  <si>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</si>
  <si>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</si>
  <si>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</si>
  <si>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</si>
  <si>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</si>
  <si>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</si>
  <si>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</si>
  <si>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</si>
  <si>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</si>
  <si>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</si>
  <si>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</si>
  <si>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</si>
  <si>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</si>
  <si>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</si>
  <si>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</si>
  <si>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</si>
  <si>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</si>
  <si>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</si>
  <si>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</si>
  <si>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</si>
  <si>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</si>
  <si>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</si>
  <si>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</si>
  <si>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</si>
  <si>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</si>
  <si>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</si>
  <si>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</si>
  <si>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</si>
  <si>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</si>
  <si>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</si>
  <si>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</si>
  <si>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</si>
  <si>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</si>
  <si>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</si>
  <si>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</si>
  <si>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</si>
  <si>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</si>
  <si>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</si>
  <si>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</si>
  <si>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</si>
  <si>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</si>
  <si>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</si>
  <si>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</si>
  <si>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</si>
  <si>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</si>
  <si>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</si>
  <si>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</si>
  <si>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</si>
  <si>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</si>
  <si>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</si>
  <si>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</si>
  <si>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</si>
  <si>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</si>
  <si>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</si>
  <si>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</si>
  <si>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</si>
  <si>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</si>
  <si>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</si>
  <si>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</si>
  <si>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</si>
  <si>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</si>
  <si>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</si>
  <si>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</si>
  <si>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</si>
  <si>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</si>
  <si>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</si>
  <si>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</si>
  <si>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</si>
  <si>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</si>
  <si>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</si>
  <si>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</si>
  <si>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</si>
  <si>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</si>
  <si>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</si>
  <si>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</si>
  <si>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</si>
  <si>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</si>
  <si>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</si>
  <si>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</si>
  <si>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</si>
  <si>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</si>
  <si>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</si>
  <si>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</si>
  <si>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</si>
  <si>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</si>
  <si>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</si>
  <si>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</si>
  <si>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</si>
  <si>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</si>
  <si>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</si>
  <si>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</si>
  <si>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</si>
  <si>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</si>
  <si>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</si>
  <si>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</si>
  <si>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</si>
  <si>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</si>
  <si>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</si>
  <si>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</si>
  <si>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</si>
  <si>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</si>
  <si>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</si>
  <si>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</si>
  <si>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</si>
  <si>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</si>
  <si>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</si>
  <si>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</si>
  <si>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</si>
  <si>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</si>
  <si>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</si>
  <si>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</si>
  <si>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</si>
  <si>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</si>
  <si>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</si>
  <si>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</si>
  <si>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</si>
  <si>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</si>
  <si>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</si>
  <si>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</si>
  <si>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</si>
  <si>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</si>
  <si>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</si>
  <si>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</si>
  <si>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</si>
  <si>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</si>
  <si>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</si>
  <si>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</si>
  <si>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</si>
  <si>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</si>
  <si>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</si>
  <si>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</si>
  <si>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</si>
  <si>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</si>
  <si>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</si>
  <si>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</si>
  <si>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</si>
  <si>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</si>
  <si>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</si>
  <si>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</si>
  <si>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</si>
  <si>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</si>
  <si>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</si>
  <si>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</si>
  <si>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</si>
  <si>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</si>
  <si>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</si>
  <si>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</si>
  <si>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</si>
  <si>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</si>
  <si>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</si>
  <si>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</si>
  <si>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</si>
  <si>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</si>
  <si>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</si>
  <si>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</si>
  <si>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</si>
  <si>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</si>
  <si>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</si>
  <si>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</si>
  <si>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</si>
  <si>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</si>
  <si>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</si>
  <si>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</si>
  <si>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</si>
  <si>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</si>
  <si>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</si>
  <si>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</si>
  <si>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</si>
  <si>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</si>
  <si>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</si>
  <si>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</si>
  <si>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</si>
  <si>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</si>
  <si>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</si>
  <si>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</si>
  <si>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</si>
  <si>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</si>
  <si>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</si>
  <si>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</si>
  <si>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</si>
  <si>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</si>
  <si>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</si>
  <si>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</si>
  <si>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</si>
  <si>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</si>
  <si>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</si>
  <si>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</si>
  <si>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</si>
  <si>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</si>
  <si>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</si>
  <si>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</si>
  <si>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</si>
  <si>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</si>
  <si>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</si>
  <si>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</si>
  <si>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</si>
  <si>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</si>
  <si>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</si>
  <si>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</si>
  <si>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</si>
  <si>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</si>
  <si>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</si>
  <si>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</si>
  <si>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</si>
  <si>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</si>
  <si>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</si>
  <si>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</si>
  <si>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</si>
  <si>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</si>
  <si>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</si>
  <si>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</si>
  <si>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</si>
  <si>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</si>
  <si>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</si>
  <si>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</si>
  <si>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</si>
  <si>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</si>
  <si>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</si>
  <si>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</si>
  <si>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</si>
  <si>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</si>
  <si>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</si>
  <si>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</si>
  <si>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</si>
  <si>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</si>
  <si>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</si>
  <si>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</si>
  <si>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</si>
  <si>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</si>
  <si>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</si>
  <si>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</si>
  <si>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</si>
  <si>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</si>
  <si>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</si>
  <si>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</si>
  <si>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</si>
  <si>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</si>
  <si>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</si>
  <si>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</si>
  <si>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</si>
  <si>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</si>
  <si>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</si>
  <si>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</si>
  <si>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</si>
  <si>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</si>
  <si>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</si>
  <si>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</si>
  <si>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</si>
  <si>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</si>
  <si>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</si>
  <si>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</si>
  <si>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</si>
  <si>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</si>
  <si>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</si>
  <si>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</si>
  <si>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</si>
  <si>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</si>
  <si>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</si>
  <si>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</si>
  <si>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</si>
  <si>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</si>
  <si>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</si>
  <si>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</si>
  <si>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</si>
  <si>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</si>
  <si>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</si>
  <si>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</si>
  <si>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</si>
  <si>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</si>
  <si>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</si>
  <si>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</si>
  <si>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</si>
  <si>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</si>
  <si>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</si>
  <si>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</si>
  <si>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</si>
  <si>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</si>
  <si>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</si>
  <si>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</si>
  <si>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</si>
  <si>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</si>
  <si>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</si>
  <si>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</si>
  <si>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</si>
  <si>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</si>
  <si>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</si>
  <si>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</si>
  <si>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</si>
  <si>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</si>
  <si>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</si>
  <si>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</si>
  <si>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</si>
  <si>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</si>
  <si>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</si>
  <si>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</si>
  <si>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</si>
  <si>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</si>
  <si>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</si>
  <si>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</si>
  <si>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</si>
  <si>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</si>
  <si>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</si>
  <si>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</si>
  <si>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</si>
  <si>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</si>
  <si>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</si>
  <si>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</si>
  <si>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</si>
  <si>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</si>
  <si>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</si>
  <si>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</si>
  <si>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</si>
  <si>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</si>
  <si>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</si>
  <si>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</si>
  <si>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</si>
  <si>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</si>
  <si>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</si>
  <si>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</si>
  <si>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</si>
  <si>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</si>
  <si>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</si>
  <si>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</si>
  <si>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</si>
  <si>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</si>
  <si>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</si>
  <si>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</si>
  <si>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</si>
  <si>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</si>
  <si>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</si>
  <si>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</si>
  <si>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</si>
  <si>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</si>
  <si>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</si>
  <si>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</si>
  <si>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</si>
  <si>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</si>
  <si>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</si>
  <si>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</si>
  <si>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</si>
  <si>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</si>
  <si>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</si>
  <si>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</si>
  <si>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</si>
  <si>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</si>
  <si>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</si>
  <si>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</si>
  <si>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</si>
  <si>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</si>
  <si>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</si>
  <si>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</si>
  <si>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</si>
  <si>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</si>
  <si>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</si>
  <si>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</si>
  <si>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</si>
  <si>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</si>
  <si>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</si>
  <si>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</si>
  <si>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</si>
  <si>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</si>
  <si>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</si>
  <si>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</si>
  <si>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</si>
  <si>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</si>
  <si>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</si>
  <si>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</si>
  <si>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</si>
  <si>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</si>
  <si>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</si>
  <si>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</si>
  <si>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</si>
  <si>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</si>
  <si>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</si>
  <si>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</si>
  <si>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</si>
  <si>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</si>
  <si>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</si>
  <si>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</si>
  <si>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</si>
  <si>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</si>
  <si>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</si>
  <si>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</si>
  <si>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</si>
  <si>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</si>
  <si>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</si>
  <si>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</si>
  <si>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</si>
  <si>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</si>
  <si>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</si>
  <si>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</si>
  <si>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</si>
  <si>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</si>
  <si>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</si>
  <si>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</si>
  <si>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</si>
  <si>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</si>
  <si>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</si>
  <si>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</si>
  <si>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</si>
  <si>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</si>
  <si>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</si>
  <si>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</si>
  <si>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</si>
  <si>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</si>
  <si>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</si>
  <si>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</si>
  <si>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</si>
  <si>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</si>
  <si>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</si>
  <si>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</si>
  <si>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</si>
  <si>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</si>
  <si>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</si>
  <si>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</si>
  <si>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</si>
  <si>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</si>
  <si>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</si>
  <si>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</si>
  <si>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</si>
  <si>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</si>
  <si>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</si>
  <si>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</si>
  <si>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</si>
  <si>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</si>
  <si>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</si>
  <si>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</si>
  <si>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</si>
  <si>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</si>
  <si>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</si>
  <si>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</si>
  <si>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</si>
  <si>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</si>
  <si>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</si>
  <si>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</si>
  <si>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</si>
  <si>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</si>
  <si>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</si>
  <si>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</si>
  <si>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</si>
  <si>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</si>
  <si>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</si>
  <si>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</si>
  <si>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</si>
  <si>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</si>
  <si>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</si>
  <si>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</si>
  <si>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</si>
  <si>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</si>
  <si>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</si>
  <si>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</si>
  <si>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</si>
  <si>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</si>
  <si>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</si>
  <si>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</si>
  <si>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</si>
  <si>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</si>
  <si>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</si>
  <si>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</si>
  <si>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</si>
  <si>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</si>
  <si>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</si>
  <si>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</si>
  <si>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</si>
  <si>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</si>
  <si>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</si>
  <si>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</si>
  <si>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</si>
  <si>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</si>
  <si>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</si>
  <si>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</si>
  <si>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</si>
  <si>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</si>
  <si>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</si>
  <si>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</si>
  <si>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</si>
  <si>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</si>
  <si>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</si>
  <si>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</si>
  <si>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</si>
  <si>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</si>
  <si>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</si>
  <si>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</si>
  <si>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</si>
  <si>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</si>
  <si>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</si>
  <si>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</si>
  <si>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</si>
  <si>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</si>
  <si>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</si>
  <si>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</si>
  <si>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</si>
  <si>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</si>
  <si>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</si>
  <si>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</si>
  <si>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</si>
  <si>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</si>
  <si>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</si>
  <si>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</si>
  <si>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</si>
  <si>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</si>
  <si>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</si>
  <si>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</si>
  <si>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</si>
  <si>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</si>
  <si>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</si>
  <si>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</si>
  <si>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</si>
  <si>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</si>
  <si>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</si>
  <si>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</si>
  <si>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</si>
  <si>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</si>
  <si>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</si>
  <si>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</si>
  <si>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</si>
  <si>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</si>
  <si>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</si>
  <si>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</si>
  <si>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</si>
  <si>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</si>
  <si>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</si>
  <si>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</si>
  <si>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</si>
  <si>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</si>
  <si>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</si>
  <si>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</si>
  <si>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</si>
  <si>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</si>
  <si>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</si>
  <si>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</si>
  <si>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</si>
  <si>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</si>
  <si>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</si>
  <si>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</si>
  <si>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</si>
  <si>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</si>
  <si>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</si>
  <si>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</si>
  <si>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</si>
  <si>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</si>
  <si>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</si>
  <si>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</si>
  <si>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</si>
  <si>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</si>
  <si>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</si>
  <si>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</si>
  <si>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</si>
  <si>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</si>
  <si>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</si>
  <si>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</si>
  <si>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</si>
  <si>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</si>
  <si>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</si>
  <si>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</si>
  <si>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</si>
  <si>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</si>
  <si>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</si>
  <si>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</si>
  <si>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</si>
  <si>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</si>
  <si>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</si>
  <si>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</si>
  <si>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</si>
  <si>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</si>
  <si>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</si>
  <si>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</si>
  <si>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</si>
  <si>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</si>
  <si>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</si>
  <si>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</si>
  <si>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</si>
  <si>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</si>
  <si>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</si>
  <si>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</si>
  <si>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</si>
  <si>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</si>
  <si>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</si>
  <si>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</si>
  <si>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</si>
  <si>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</si>
  <si>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</si>
  <si>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</si>
  <si>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</si>
  <si>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</si>
  <si>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</si>
  <si>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</si>
  <si>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</si>
  <si>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</si>
  <si>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</si>
  <si>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</si>
  <si>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</si>
  <si>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</si>
  <si>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</si>
  <si>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</si>
  <si>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</si>
  <si>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</si>
  <si>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</si>
  <si>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</si>
  <si>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</si>
  <si>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</si>
  <si>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</si>
  <si>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</si>
  <si>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</si>
  <si>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</si>
  <si>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</si>
  <si>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</si>
  <si>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</si>
  <si>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</si>
  <si>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</si>
  <si>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</si>
  <si>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</si>
  <si>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</si>
  <si>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</si>
  <si>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</si>
  <si>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</si>
  <si>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</si>
  <si>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</si>
  <si>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</si>
  <si>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</si>
  <si>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</si>
  <si>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</si>
  <si>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</si>
  <si>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</si>
  <si>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</si>
  <si>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</si>
  <si>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</si>
  <si>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</si>
  <si>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</si>
  <si>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</si>
  <si>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</si>
  <si>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</si>
  <si>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</si>
  <si>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</si>
  <si>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</si>
  <si>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</si>
  <si>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</si>
  <si>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</si>
  <si>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</si>
  <si>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</si>
  <si>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</si>
  <si>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</si>
  <si>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</si>
  <si>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</si>
  <si>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</si>
  <si>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</si>
  <si>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</si>
  <si>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</si>
  <si>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</si>
  <si>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</si>
  <si>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</si>
  <si>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</si>
  <si>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</si>
  <si>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</si>
  <si>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</si>
  <si>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</si>
  <si>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</si>
  <si>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</si>
  <si>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</si>
  <si>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</si>
  <si>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</si>
  <si>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</si>
  <si>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</si>
  <si>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</si>
  <si>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</si>
  <si>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</si>
  <si>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</si>
  <si>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</si>
  <si>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</si>
  <si>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</si>
  <si>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</si>
  <si>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</si>
  <si>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</si>
  <si>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</si>
  <si>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</si>
  <si>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</si>
  <si>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</si>
  <si>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</si>
  <si>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</si>
  <si>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</si>
  <si>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</si>
  <si>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</si>
  <si>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</si>
  <si>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</si>
  <si>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</si>
  <si>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</si>
  <si>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</si>
  <si>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</si>
  <si>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</si>
  <si>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</si>
  <si>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</si>
  <si>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</si>
  <si>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</si>
  <si>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</si>
  <si>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</si>
  <si>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</si>
  <si>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</si>
  <si>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</si>
  <si>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</si>
  <si>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</si>
  <si>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</si>
  <si>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</si>
  <si>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</si>
  <si>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</si>
  <si>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</si>
  <si>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</si>
  <si>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</si>
  <si>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</si>
  <si>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</si>
  <si>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</si>
  <si>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</si>
  <si>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</si>
  <si>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</si>
  <si>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</si>
  <si>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</si>
  <si>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</si>
  <si>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</si>
  <si>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</si>
  <si>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</si>
  <si>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</si>
  <si>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</si>
  <si>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</si>
  <si>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</si>
  <si>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</si>
  <si>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</si>
  <si>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</si>
  <si>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</si>
  <si>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</si>
  <si>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</si>
  <si>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</si>
  <si>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</si>
  <si>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</si>
  <si>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</si>
  <si>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</si>
  <si>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</si>
  <si>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</si>
  <si>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</si>
  <si>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</si>
  <si>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</si>
  <si>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</si>
  <si>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</si>
  <si>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</si>
  <si>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</si>
  <si>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</si>
  <si>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</si>
  <si>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</si>
  <si>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</si>
  <si>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</si>
  <si>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</si>
  <si>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</si>
  <si>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</si>
  <si>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</si>
  <si>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</si>
  <si>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</si>
  <si>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</si>
  <si>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</si>
  <si>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</si>
  <si>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</si>
  <si>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</si>
  <si>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</si>
  <si>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</si>
  <si>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</si>
  <si>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</si>
  <si>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</si>
  <si>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</si>
  <si>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</si>
  <si>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</si>
  <si>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</si>
  <si>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</si>
  <si>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</si>
  <si>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</si>
  <si>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</si>
  <si>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</si>
  <si>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</si>
  <si>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</si>
  <si>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</si>
  <si>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</si>
  <si>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</si>
  <si>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</si>
  <si>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</si>
  <si>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</si>
  <si>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</si>
  <si>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</si>
  <si>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</si>
  <si>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</si>
  <si>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</si>
  <si>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</si>
  <si>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</si>
  <si>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</si>
  <si>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</si>
  <si>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</si>
  <si>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</si>
  <si>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</si>
  <si>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</si>
  <si>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</si>
  <si>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</si>
  <si>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</si>
  <si>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</si>
  <si>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</si>
  <si>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</si>
  <si>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</si>
  <si>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</si>
  <si>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</si>
  <si>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</si>
  <si>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</si>
  <si>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</si>
  <si>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</si>
  <si>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</si>
  <si>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</si>
  <si>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</si>
  <si>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</si>
  <si>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</si>
  <si>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</si>
  <si>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</si>
  <si>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</si>
  <si>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</si>
  <si>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</si>
  <si>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</si>
  <si>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</si>
  <si>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</si>
  <si>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</si>
  <si>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</si>
  <si>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</si>
  <si>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</si>
  <si>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</si>
  <si>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</si>
  <si>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</si>
  <si>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</si>
  <si>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</si>
  <si>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</si>
  <si>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</si>
  <si>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</si>
  <si>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</si>
  <si>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</si>
  <si>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</si>
  <si>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</si>
  <si>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</si>
  <si>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</si>
  <si>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</si>
  <si>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</si>
  <si>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</si>
  <si>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</si>
  <si>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</si>
  <si>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</si>
  <si>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</si>
  <si>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</si>
  <si>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</si>
  <si>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</si>
  <si>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</si>
  <si>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</si>
  <si>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</si>
  <si>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</si>
  <si>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</si>
  <si>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</si>
  <si>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</si>
  <si>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</si>
  <si>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</si>
  <si>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</si>
  <si>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</si>
  <si>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</si>
  <si>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</si>
  <si>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</si>
  <si>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</si>
  <si>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</si>
  <si>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</si>
  <si>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</si>
  <si>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</si>
  <si>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</si>
  <si>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</si>
  <si>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</si>
  <si>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</si>
  <si>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</si>
  <si>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</si>
  <si>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</si>
  <si>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</si>
  <si>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</si>
  <si>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</si>
  <si>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</si>
  <si>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</si>
  <si>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</si>
  <si>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</si>
  <si>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</si>
  <si>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</si>
  <si>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</si>
  <si>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</si>
  <si>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</si>
  <si>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</si>
  <si>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</si>
  <si>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</si>
  <si>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</si>
  <si>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</si>
  <si>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</si>
  <si>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</si>
  <si>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</si>
  <si>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</si>
  <si>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</si>
  <si>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</si>
  <si>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</si>
  <si>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</si>
  <si>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</si>
  <si>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</si>
  <si>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</si>
  <si>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</si>
  <si>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</si>
  <si>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</si>
  <si>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</si>
  <si>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</si>
  <si>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</si>
  <si>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</si>
  <si>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</si>
  <si>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</si>
  <si>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</si>
  <si>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</si>
  <si>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</si>
  <si>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</si>
  <si>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</si>
  <si>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</si>
  <si>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</si>
  <si>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</si>
  <si>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</si>
  <si>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</si>
  <si>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</si>
  <si>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</si>
  <si>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</si>
  <si>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</si>
  <si>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</si>
  <si>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</si>
  <si>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</si>
  <si>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</si>
  <si>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</si>
  <si>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</si>
  <si>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</si>
  <si>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</si>
  <si>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</si>
  <si>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</si>
  <si>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</si>
  <si>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</si>
  <si>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</si>
  <si>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</si>
  <si>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</si>
  <si>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</si>
  <si>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</si>
  <si>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</si>
  <si>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</si>
  <si>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</si>
  <si>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</si>
  <si>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</si>
  <si>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</si>
  <si>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</si>
  <si>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</si>
  <si>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</si>
  <si>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</si>
  <si>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</si>
  <si>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</si>
  <si>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</si>
  <si>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</si>
  <si>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</si>
  <si>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</si>
  <si>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</si>
  <si>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</si>
  <si>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</si>
  <si>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</si>
  <si>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</si>
  <si>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</si>
  <si>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</si>
  <si>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</si>
  <si>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</si>
  <si>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</si>
  <si>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</si>
  <si>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</si>
  <si>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</si>
  <si>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</si>
  <si>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</si>
  <si>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</si>
  <si>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</si>
  <si>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</si>
  <si>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</si>
  <si>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</si>
  <si>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</si>
  <si>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</si>
  <si>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</si>
  <si>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</si>
  <si>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</si>
  <si>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</si>
  <si>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</si>
  <si>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</si>
  <si>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</si>
  <si>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</si>
  <si>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</si>
  <si>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</si>
  <si>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</si>
  <si>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</si>
  <si>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</si>
  <si>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</si>
  <si>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</si>
  <si>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</si>
  <si>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</si>
  <si>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</si>
  <si>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</si>
  <si>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</si>
  <si>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</si>
  <si>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</si>
  <si>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</si>
  <si>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</si>
  <si>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</si>
  <si>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</si>
  <si>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</si>
  <si>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</si>
  <si>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</si>
  <si>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</si>
  <si>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</si>
  <si>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</si>
  <si>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</si>
  <si>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</si>
  <si>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</si>
  <si>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</si>
  <si>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</si>
  <si>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</si>
  <si>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</si>
  <si>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</si>
  <si>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</si>
  <si>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</si>
  <si>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</si>
  <si>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</si>
  <si>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</si>
  <si>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</si>
  <si>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</si>
  <si>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</si>
  <si>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</si>
  <si>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</si>
  <si>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</si>
  <si>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</si>
  <si>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</si>
  <si>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</si>
  <si>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</si>
  <si>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</si>
  <si>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</si>
  <si>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</si>
  <si>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</si>
  <si>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</si>
  <si>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</si>
  <si>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</si>
  <si>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</si>
  <si>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</si>
  <si>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</si>
  <si>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</si>
  <si>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</si>
  <si>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</si>
  <si>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</si>
  <si>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</si>
  <si>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</si>
  <si>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</si>
  <si>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</si>
  <si>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</si>
  <si>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</si>
  <si>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</si>
  <si>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</si>
  <si>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</si>
  <si>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</si>
  <si>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</si>
  <si>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</si>
  <si>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</si>
  <si>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</si>
  <si>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</si>
  <si>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</si>
  <si>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</si>
  <si>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</si>
  <si>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</si>
  <si>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</si>
  <si>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</si>
  <si>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</si>
  <si>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</si>
  <si>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</si>
  <si>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</si>
  <si>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</si>
  <si>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</si>
  <si>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</si>
  <si>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</si>
  <si>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</si>
  <si>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</si>
  <si>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</si>
  <si>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</si>
  <si>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</si>
  <si>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</si>
  <si>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</si>
  <si>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</si>
  <si>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</si>
  <si>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</si>
  <si>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</si>
  <si>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</si>
  <si>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</si>
  <si>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</si>
  <si>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</si>
  <si>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</si>
  <si>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</si>
  <si>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</si>
  <si>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</si>
  <si>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</si>
  <si>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</si>
  <si>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</si>
  <si>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</si>
  <si>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</si>
  <si>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</si>
  <si>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</si>
  <si>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</si>
  <si>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</si>
  <si>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</si>
  <si>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</si>
  <si>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</si>
  <si>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</si>
  <si>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</si>
  <si>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</si>
  <si>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</si>
  <si>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</si>
  <si>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</si>
  <si>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</si>
  <si>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</si>
  <si>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</si>
  <si>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</si>
  <si>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</si>
  <si>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</si>
  <si>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</si>
  <si>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</si>
  <si>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</si>
  <si>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</si>
  <si>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</si>
  <si>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</si>
  <si>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</si>
  <si>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</si>
  <si>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</si>
  <si>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</si>
  <si>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</si>
  <si>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</si>
  <si>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</si>
  <si>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</si>
  <si>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</si>
  <si>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</si>
  <si>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</si>
  <si>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</si>
  <si>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</si>
  <si>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</si>
  <si>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</si>
  <si>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</si>
  <si>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</si>
  <si>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</si>
  <si>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</si>
  <si>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</si>
  <si>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</si>
  <si>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</si>
  <si>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</si>
  <si>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</si>
  <si>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</si>
  <si>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</si>
  <si>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</si>
  <si>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</si>
  <si>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</si>
  <si>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</si>
  <si>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</si>
  <si>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</si>
  <si>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</si>
  <si>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</si>
  <si>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</si>
  <si>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</si>
  <si>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</si>
  <si>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</si>
  <si>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</si>
  <si>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</si>
  <si>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</si>
  <si>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</si>
  <si>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</si>
  <si>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</si>
  <si>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</si>
  <si>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</si>
  <si>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</si>
  <si>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</si>
  <si>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</si>
  <si>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</si>
  <si>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</si>
  <si>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</si>
  <si>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</si>
  <si>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</si>
  <si>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</si>
  <si>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</si>
  <si>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</si>
  <si>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</si>
  <si>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</si>
  <si>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</si>
  <si>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</si>
  <si>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</si>
  <si>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</si>
  <si>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</si>
  <si>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</si>
  <si>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</si>
  <si>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</si>
  <si>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</si>
  <si>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</si>
  <si>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</si>
  <si>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</si>
  <si>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</si>
  <si>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</si>
  <si>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</si>
  <si>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</si>
  <si>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</si>
  <si>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</si>
  <si>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</si>
  <si>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</si>
  <si>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</si>
  <si>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</si>
  <si>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</si>
  <si>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</si>
  <si>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</si>
  <si>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</si>
  <si>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</si>
  <si>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</si>
  <si>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</si>
  <si>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</si>
  <si>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</si>
  <si>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</si>
  <si>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</si>
  <si>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</si>
  <si>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</si>
  <si>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</si>
  <si>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</si>
  <si>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</si>
  <si>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</si>
  <si>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</si>
  <si>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</si>
  <si>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</si>
  <si>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</si>
  <si>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</si>
  <si>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</si>
  <si>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</si>
  <si>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</si>
  <si>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</si>
  <si>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</si>
  <si>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</si>
  <si>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</si>
  <si>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</si>
  <si>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</si>
  <si>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</si>
  <si>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</si>
  <si>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</si>
  <si>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</si>
  <si>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</si>
  <si>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</si>
  <si>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</si>
  <si>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</si>
  <si>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</si>
  <si>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</si>
  <si>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</si>
  <si>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</si>
  <si>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</si>
  <si>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</si>
  <si>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</si>
  <si>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</si>
  <si>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</si>
  <si>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</si>
  <si>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</si>
  <si>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</si>
  <si>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</si>
  <si>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</si>
  <si>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</si>
  <si>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</si>
  <si>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</si>
  <si>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</si>
  <si>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</si>
  <si>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</si>
  <si>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</si>
  <si>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</si>
  <si>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</si>
  <si>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</si>
  <si>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</si>
  <si>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</si>
  <si>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</si>
  <si>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</si>
  <si>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</si>
  <si>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</si>
  <si>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</si>
  <si>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</si>
  <si>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</si>
  <si>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</si>
  <si>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</si>
  <si>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</si>
  <si>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</si>
  <si>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</si>
  <si>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</si>
  <si>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</si>
  <si>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</si>
  <si>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</si>
  <si>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</si>
  <si>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</si>
  <si>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</si>
  <si>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</si>
  <si>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</si>
  <si>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</si>
  <si>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</si>
  <si>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</si>
  <si>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</si>
  <si>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</si>
  <si>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</si>
  <si>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</si>
  <si>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</si>
  <si>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</si>
  <si>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</si>
  <si>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</si>
  <si>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</si>
  <si>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</si>
  <si>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</si>
  <si>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</si>
  <si>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</si>
  <si>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</si>
  <si>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</si>
  <si>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</si>
  <si>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</si>
  <si>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</si>
  <si>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</si>
  <si>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</si>
  <si>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</si>
  <si>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</si>
  <si>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</si>
  <si>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</si>
  <si>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</si>
  <si>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</si>
  <si>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</si>
  <si>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</si>
  <si>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</si>
  <si>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</si>
  <si>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</si>
  <si>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</si>
  <si>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</si>
  <si>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</si>
  <si>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</si>
  <si>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</si>
  <si>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</si>
  <si>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</si>
  <si>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</si>
  <si>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</si>
  <si>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</si>
  <si>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</si>
  <si>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</si>
  <si>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</si>
  <si>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</si>
  <si>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</si>
  <si>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</si>
  <si>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</si>
  <si>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</si>
  <si>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</si>
  <si>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</si>
  <si>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</si>
  <si>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</si>
  <si>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</si>
  <si>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</si>
  <si>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</si>
  <si>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</si>
  <si>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</si>
  <si>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</si>
  <si>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</si>
  <si>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</si>
  <si>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</si>
  <si>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</si>
  <si>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</si>
  <si>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</si>
  <si>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</si>
  <si>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</si>
  <si>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</si>
  <si>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</si>
  <si>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</si>
  <si>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</si>
  <si>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</si>
  <si>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</si>
  <si>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</si>
  <si>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</si>
  <si>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</si>
  <si>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</si>
  <si>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</si>
  <si>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</si>
  <si>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</si>
  <si>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</si>
  <si>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</si>
  <si>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</si>
  <si>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</si>
  <si>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</si>
  <si>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</si>
  <si>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</si>
  <si>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</si>
  <si>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</si>
  <si>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</si>
  <si>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</si>
  <si>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</si>
  <si>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</si>
  <si>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</si>
  <si>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</si>
  <si>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</si>
  <si>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</si>
  <si>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</si>
  <si>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</si>
  <si>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</si>
  <si>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</si>
  <si>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</si>
  <si>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</si>
  <si>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</si>
  <si>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</si>
  <si>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</si>
  <si>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</si>
  <si>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</si>
  <si>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</si>
  <si>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</si>
  <si>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</si>
  <si>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</si>
  <si>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</si>
  <si>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</si>
  <si>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</si>
  <si>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</si>
  <si>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</si>
  <si>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</si>
  <si>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</si>
  <si>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</si>
  <si>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</si>
  <si>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</si>
  <si>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</si>
  <si>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</si>
  <si>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</si>
  <si>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</si>
  <si>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</si>
  <si>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</si>
  <si>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</si>
  <si>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</si>
  <si>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</si>
  <si>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</si>
  <si>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</si>
  <si>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</si>
  <si>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</si>
  <si>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</si>
  <si>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</si>
  <si>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</si>
  <si>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</si>
  <si>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</si>
  <si>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</si>
  <si>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</si>
  <si>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</si>
  <si>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</si>
  <si>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</si>
  <si>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</si>
  <si>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</si>
  <si>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</si>
  <si>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</si>
  <si>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</si>
  <si>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</si>
  <si>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</si>
  <si>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</si>
  <si>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</si>
  <si>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</si>
  <si>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</si>
  <si>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</si>
  <si>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</si>
  <si>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</si>
  <si>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</si>
  <si>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</si>
  <si>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</si>
  <si>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</si>
  <si>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</si>
  <si>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</si>
  <si>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</si>
  <si>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</si>
  <si>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</si>
  <si>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</si>
  <si>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</si>
  <si>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</si>
  <si>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</si>
  <si>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</si>
  <si>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</si>
  <si>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</si>
  <si>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</si>
  <si>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</si>
  <si>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</si>
  <si>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</si>
  <si>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</si>
  <si>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</si>
  <si>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</si>
  <si>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</si>
  <si>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</si>
  <si>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</si>
  <si>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</si>
  <si>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</si>
  <si>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</si>
  <si>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</si>
  <si>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</si>
  <si>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</si>
  <si>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</si>
  <si>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</si>
  <si>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</si>
  <si>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</si>
  <si>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</si>
  <si>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</si>
  <si>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</si>
  <si>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</si>
  <si>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</si>
  <si>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</si>
  <si>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</si>
  <si>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</si>
  <si>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</si>
  <si>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</si>
  <si>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</si>
  <si>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</si>
  <si>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</si>
  <si>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</si>
  <si>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</si>
  <si>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</si>
  <si>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</si>
  <si>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</si>
  <si>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</si>
  <si>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</si>
  <si>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</si>
  <si>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</si>
  <si>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</si>
  <si>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</si>
  <si>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</si>
  <si>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</si>
  <si>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</si>
  <si>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</si>
  <si>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</si>
  <si>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</si>
  <si>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</si>
  <si>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</si>
  <si>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</si>
  <si>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</si>
  <si>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</si>
  <si>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</si>
  <si>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</si>
  <si>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</si>
  <si>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</si>
  <si>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</si>
  <si>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</si>
  <si>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</si>
  <si>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</si>
  <si>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</si>
  <si>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</si>
  <si>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</si>
  <si>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</si>
  <si>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</si>
  <si>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</si>
  <si>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</si>
  <si>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</si>
  <si>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</si>
  <si>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</si>
  <si>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</si>
  <si>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</si>
  <si>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</si>
  <si>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</si>
  <si>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</si>
  <si>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</si>
  <si>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</si>
  <si>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</si>
  <si>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</si>
  <si>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</si>
  <si>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</si>
  <si>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</si>
  <si>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</si>
  <si>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</si>
  <si>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</si>
  <si>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</si>
  <si>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</si>
  <si>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</si>
  <si>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</si>
  <si>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</si>
  <si>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</si>
  <si>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</si>
  <si>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</si>
  <si>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</si>
  <si>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</si>
  <si>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</si>
  <si>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</si>
  <si>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</si>
  <si>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</si>
  <si>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</si>
  <si>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</si>
  <si>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</si>
  <si>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</si>
  <si>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</si>
  <si>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</si>
  <si>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</si>
  <si>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</si>
  <si>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</si>
  <si>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</si>
  <si>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</si>
  <si>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</si>
  <si>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</si>
  <si>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</si>
  <si>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</si>
  <si>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</si>
  <si>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</si>
  <si>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</si>
  <si>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</si>
  <si>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</si>
  <si>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</si>
  <si>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</si>
  <si>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</si>
  <si>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</si>
  <si>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</si>
  <si>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</si>
  <si>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</si>
  <si>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</si>
  <si>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</si>
  <si>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</si>
  <si>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</si>
  <si>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</si>
  <si>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</si>
  <si>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</si>
  <si>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</si>
  <si>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</si>
  <si>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</si>
  <si>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</si>
  <si>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</si>
  <si>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</si>
  <si>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</si>
  <si>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</si>
  <si>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</si>
  <si>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</si>
  <si>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</si>
  <si>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</si>
  <si>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</si>
  <si>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</si>
  <si>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</si>
  <si>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</si>
  <si>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</si>
  <si>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</si>
  <si>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</si>
  <si>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</si>
  <si>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</si>
  <si>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</si>
  <si>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</si>
  <si>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</si>
  <si>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</si>
  <si>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</si>
  <si>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</si>
  <si>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</si>
  <si>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</si>
  <si>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</si>
  <si>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</si>
  <si>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</si>
  <si>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</si>
  <si>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</si>
  <si>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</si>
  <si>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</si>
  <si>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</si>
  <si>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</si>
  <si>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</si>
  <si>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</si>
  <si>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</si>
  <si>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</si>
  <si>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</si>
  <si>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</si>
  <si>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</si>
  <si>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</si>
  <si>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</si>
  <si>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</si>
  <si>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</si>
  <si>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</si>
  <si>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</si>
  <si>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</si>
  <si>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</si>
  <si>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</si>
  <si>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</si>
  <si>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</si>
  <si>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</si>
  <si>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</si>
  <si>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</si>
  <si>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</si>
  <si>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</si>
  <si>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</si>
  <si>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</si>
  <si>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</si>
  <si>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</si>
  <si>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</si>
  <si>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</si>
  <si>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</si>
  <si>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</si>
  <si>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</si>
  <si>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</si>
  <si>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</si>
  <si>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</si>
  <si>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</si>
  <si>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</si>
  <si>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</si>
  <si>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</si>
  <si>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</si>
  <si>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</si>
  <si>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</si>
  <si>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</si>
  <si>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</si>
  <si>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</si>
  <si>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</si>
  <si>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</si>
  <si>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</si>
  <si>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</si>
  <si>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</si>
  <si>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</si>
  <si>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</si>
  <si>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</si>
  <si>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</si>
  <si>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</si>
  <si>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</si>
  <si>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</si>
  <si>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</si>
  <si>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</si>
  <si>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</si>
  <si>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</si>
  <si>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</si>
  <si>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</si>
  <si>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</si>
  <si>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</si>
  <si>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</si>
  <si>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</si>
  <si>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</si>
  <si>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</si>
  <si>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</si>
  <si>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</si>
  <si>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</si>
  <si>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</si>
  <si>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</si>
  <si>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</si>
  <si>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</si>
  <si>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</si>
  <si>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</si>
  <si>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</si>
  <si>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</si>
  <si>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</si>
  <si>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</si>
  <si>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</si>
  <si>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</si>
  <si>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</si>
  <si>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</si>
  <si>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</si>
  <si>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</si>
  <si>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</si>
  <si>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</si>
  <si>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</si>
  <si>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</si>
  <si>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</si>
  <si>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</si>
  <si>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</si>
  <si>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</si>
  <si>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</si>
  <si>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</si>
  <si>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</si>
  <si>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</si>
  <si>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</si>
  <si>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</si>
  <si>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</si>
  <si>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</si>
  <si>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</si>
  <si>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</si>
  <si>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</si>
  <si>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</si>
  <si>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</si>
  <si>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</si>
  <si>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</si>
  <si>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</si>
  <si>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</si>
  <si>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</si>
  <si>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</si>
  <si>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</si>
  <si>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</si>
  <si>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</si>
  <si>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</si>
  <si>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</si>
  <si>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</si>
  <si>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</si>
  <si>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</si>
  <si>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</si>
  <si>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</si>
  <si>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</si>
  <si>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</si>
  <si>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</si>
  <si>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</si>
  <si>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</si>
  <si>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</si>
  <si>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</si>
  <si>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</si>
  <si>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</si>
  <si>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</si>
  <si>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</si>
  <si>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</si>
  <si>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</si>
  <si>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</si>
  <si>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</si>
  <si>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</si>
  <si>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</si>
  <si>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</si>
  <si>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</si>
  <si>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</si>
  <si>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</si>
  <si>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</si>
  <si>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</si>
  <si>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</si>
  <si>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</si>
  <si>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</si>
  <si>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</si>
  <si>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</si>
  <si>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</si>
  <si>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</si>
  <si>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</si>
  <si>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</si>
  <si>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</si>
  <si>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</si>
  <si>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</si>
  <si>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</si>
  <si>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</si>
  <si>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</si>
  <si>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</si>
  <si>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</si>
  <si>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</si>
  <si>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</si>
  <si>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</si>
  <si>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</si>
  <si>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</si>
  <si>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</si>
  <si>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</si>
  <si>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</si>
  <si>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</si>
  <si>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</si>
  <si>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</si>
  <si>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</si>
  <si>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</si>
  <si>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</si>
  <si>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</si>
  <si>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</si>
  <si>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</si>
  <si>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</si>
  <si>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</si>
  <si>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</si>
  <si>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</si>
  <si>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</si>
  <si>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</si>
  <si>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</si>
  <si>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</si>
  <si>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</si>
  <si>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</si>
  <si>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</si>
  <si>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</si>
  <si>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</si>
  <si>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</si>
  <si>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</si>
  <si>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</si>
  <si>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</si>
  <si>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</si>
  <si>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</si>
  <si>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</si>
  <si>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</si>
  <si>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</si>
  <si>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</si>
  <si>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</si>
  <si>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</si>
  <si>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</si>
  <si>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</si>
  <si>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</si>
  <si>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</si>
  <si>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</si>
  <si>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</si>
  <si>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</si>
  <si>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</si>
  <si>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</si>
  <si>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</si>
  <si>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</si>
  <si>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</si>
  <si>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</si>
  <si>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</si>
  <si>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</si>
  <si>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</si>
  <si>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</si>
  <si>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</si>
  <si>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</si>
  <si>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</si>
  <si>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</si>
  <si>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</si>
  <si>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</si>
  <si>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</si>
  <si>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</si>
  <si>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</si>
  <si>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</si>
  <si>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</si>
  <si>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</si>
  <si>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</si>
  <si>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</si>
  <si>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</si>
  <si>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</si>
  <si>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</si>
  <si>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</si>
  <si>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</si>
  <si>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</si>
  <si>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</si>
  <si>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</si>
  <si>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</si>
  <si>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</si>
  <si>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</si>
  <si>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</si>
  <si>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</si>
  <si>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</si>
  <si>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</si>
  <si>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</si>
  <si>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</si>
  <si>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</si>
  <si>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</si>
  <si>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</si>
  <si>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</si>
  <si>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</si>
  <si>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</si>
  <si>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</si>
  <si>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</si>
  <si>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</si>
  <si>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</si>
  <si>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</si>
  <si>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</si>
  <si>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</si>
  <si>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</si>
  <si>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</si>
  <si>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</si>
  <si>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</si>
  <si>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</si>
  <si>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</si>
  <si>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</si>
  <si>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</si>
  <si>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</si>
  <si>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</si>
  <si>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</si>
  <si>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</si>
  <si>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</si>
  <si>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</si>
  <si>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</si>
  <si>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</si>
  <si>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</si>
  <si>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</si>
  <si>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</si>
  <si>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</si>
  <si>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</si>
  <si>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</si>
  <si>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</si>
  <si>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</si>
  <si>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</si>
  <si>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</si>
  <si>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</si>
  <si>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</si>
  <si>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</si>
  <si>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</si>
  <si>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</si>
  <si>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</si>
  <si>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</si>
  <si>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</si>
  <si>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</si>
  <si>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</si>
  <si>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</si>
  <si>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</si>
  <si>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</si>
  <si>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</si>
  <si>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</si>
  <si>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</si>
  <si>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</si>
  <si>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</si>
  <si>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</si>
  <si>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</si>
  <si>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</si>
  <si>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</si>
  <si>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</si>
  <si>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</si>
  <si>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</si>
  <si>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</si>
  <si>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</si>
  <si>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</si>
  <si>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</si>
  <si>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</si>
  <si>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</si>
  <si>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</si>
  <si>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</si>
  <si>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</si>
  <si>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</si>
  <si>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</si>
  <si>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</si>
  <si>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</si>
  <si>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</si>
  <si>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</si>
  <si>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</si>
  <si>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</si>
  <si>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</si>
  <si>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</si>
  <si>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</si>
  <si>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</si>
  <si>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</si>
  <si>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</si>
  <si>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</si>
  <si>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</si>
  <si>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</si>
  <si>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</si>
  <si>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</si>
  <si>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</si>
  <si>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</si>
  <si>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</si>
  <si>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</si>
  <si>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</si>
  <si>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</si>
  <si>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</si>
  <si>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</si>
  <si>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</si>
  <si>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</si>
  <si>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</si>
  <si>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</si>
  <si>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</si>
  <si>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</si>
  <si>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</si>
  <si>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</si>
  <si>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</si>
  <si>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</si>
  <si>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</si>
  <si>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</si>
  <si>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</si>
  <si>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</si>
  <si>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</si>
  <si>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</si>
  <si>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</si>
  <si>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</si>
  <si>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</si>
  <si>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</si>
  <si>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</si>
  <si>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</si>
  <si>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</si>
  <si>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</si>
  <si>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</si>
  <si>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</si>
  <si>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</si>
  <si>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</si>
  <si>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</si>
  <si>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</si>
  <si>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</si>
  <si>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</si>
  <si>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</si>
  <si>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</si>
  <si>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</si>
  <si>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</si>
  <si>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</si>
  <si>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</si>
  <si>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</si>
  <si>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</si>
  <si>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</si>
  <si>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</si>
  <si>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</si>
  <si>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</si>
  <si>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</si>
  <si>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</si>
  <si>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</si>
  <si>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</si>
  <si>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</si>
  <si>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</si>
  <si>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</si>
  <si>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</si>
  <si>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</si>
  <si>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</si>
  <si>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</si>
  <si>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</si>
  <si>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</si>
  <si>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</si>
  <si>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</si>
  <si>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</si>
  <si>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</si>
  <si>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</si>
  <si>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</si>
  <si>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</si>
  <si>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</si>
  <si>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</si>
  <si>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</si>
  <si>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</si>
  <si>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</si>
  <si>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</si>
  <si>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</si>
  <si>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</si>
  <si>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</si>
  <si>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</si>
  <si>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</si>
  <si>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</si>
  <si>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</si>
  <si>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</si>
  <si>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</si>
  <si>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</si>
  <si>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</si>
  <si>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</si>
  <si>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</si>
  <si>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</si>
  <si>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</si>
  <si>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</si>
  <si>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</si>
  <si>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</si>
  <si>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</si>
  <si>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</si>
  <si>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</si>
  <si>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</si>
  <si>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</si>
  <si>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</si>
  <si>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</si>
  <si>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</si>
  <si>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</si>
  <si>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</si>
  <si>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</si>
  <si>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</si>
  <si>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</si>
  <si>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</si>
  <si>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</si>
  <si>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</si>
  <si>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</si>
  <si>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</si>
  <si>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</si>
  <si>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</si>
  <si>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</si>
  <si>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</si>
  <si>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</si>
  <si>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</si>
  <si>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</si>
  <si>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</si>
  <si>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</si>
  <si>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</si>
  <si>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</si>
  <si>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</si>
  <si>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</si>
  <si>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</si>
  <si>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</si>
  <si>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</si>
  <si>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</si>
  <si>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</si>
  <si>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</si>
  <si>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</si>
  <si>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</si>
  <si>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</si>
  <si>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</si>
  <si>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</si>
  <si>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</si>
  <si>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</si>
  <si>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</si>
  <si>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</si>
  <si>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</si>
  <si>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</si>
  <si>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</si>
  <si>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</si>
  <si>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</si>
  <si>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</si>
  <si>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</si>
  <si>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</si>
  <si>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</si>
  <si>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</si>
  <si>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</si>
  <si>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</si>
  <si>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</si>
  <si>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</si>
  <si>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</si>
  <si>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</si>
  <si>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</si>
  <si>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</si>
  <si>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</si>
  <si>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</si>
  <si>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</si>
  <si>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</si>
  <si>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</si>
  <si>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</si>
  <si>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</si>
  <si>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</si>
  <si>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</si>
  <si>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</si>
  <si>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</si>
  <si>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</si>
  <si>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</si>
  <si>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</si>
  <si>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</si>
  <si>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</si>
  <si>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</si>
  <si>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</si>
  <si>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</si>
  <si>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</si>
  <si>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</si>
  <si>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</si>
  <si>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</si>
  <si>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</si>
  <si>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</si>
  <si>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</si>
  <si>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</si>
  <si>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</si>
  <si>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</si>
  <si>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</si>
  <si>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</si>
  <si>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</si>
  <si>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</si>
  <si>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</si>
  <si>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</si>
  <si>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</si>
  <si>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</si>
  <si>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</si>
  <si>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</si>
  <si>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</si>
  <si>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</si>
  <si>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</si>
  <si>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</si>
  <si>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</si>
  <si>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</si>
  <si>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</si>
  <si>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</si>
  <si>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</si>
  <si>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</si>
  <si>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</si>
  <si>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</si>
  <si>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</si>
  <si>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</si>
  <si>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</si>
  <si>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</si>
  <si>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</si>
  <si>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</si>
  <si>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</si>
  <si>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</si>
  <si>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</si>
  <si>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</si>
  <si>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</si>
  <si>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</si>
  <si>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</si>
  <si>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</si>
  <si>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</si>
  <si>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</si>
  <si>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</si>
  <si>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</si>
  <si>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</si>
  <si>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</si>
  <si>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</si>
  <si>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</si>
  <si>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</si>
  <si>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</si>
  <si>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</si>
  <si>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</si>
  <si>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</si>
  <si>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</si>
  <si>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</si>
  <si>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</si>
  <si>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</si>
  <si>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</si>
  <si>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</si>
  <si>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</si>
  <si>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</si>
  <si>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</si>
  <si>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</si>
  <si>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</si>
  <si>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</si>
  <si>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</si>
  <si>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</si>
  <si>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</si>
  <si>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</si>
  <si>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</si>
  <si>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</si>
  <si>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</si>
  <si>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</si>
  <si>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</si>
  <si>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</si>
  <si>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</si>
  <si>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</si>
  <si>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</si>
  <si>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</si>
  <si>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</si>
  <si>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</si>
  <si>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</si>
  <si>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</si>
  <si>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</si>
  <si>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</si>
  <si>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</si>
  <si>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</si>
  <si>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</si>
  <si>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</si>
  <si>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</si>
  <si>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</si>
  <si>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</si>
  <si>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</si>
  <si>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</si>
  <si>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</si>
  <si>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</si>
  <si>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</si>
  <si>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</si>
  <si>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</si>
  <si>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</si>
  <si>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</si>
  <si>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</si>
  <si>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</si>
  <si>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</si>
  <si>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</si>
  <si>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</si>
  <si>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</si>
  <si>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</si>
  <si>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</si>
  <si>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</si>
  <si>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</si>
  <si>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</si>
  <si>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</si>
  <si>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</si>
  <si>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</si>
  <si>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</si>
  <si>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</si>
  <si>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</si>
  <si>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</si>
  <si>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</si>
  <si>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</si>
  <si>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</si>
  <si>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</si>
  <si>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</si>
  <si>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</si>
  <si>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</si>
  <si>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</si>
  <si>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</si>
  <si>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</si>
  <si>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</si>
  <si>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</si>
  <si>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</si>
  <si>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</si>
  <si>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</si>
  <si>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</si>
  <si>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</si>
  <si>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</si>
  <si>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</si>
  <si>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</si>
  <si>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</si>
  <si>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</si>
  <si>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</si>
  <si>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</si>
  <si>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</si>
  <si>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</si>
  <si>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</si>
  <si>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</si>
  <si>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</si>
  <si>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</si>
  <si>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</si>
  <si>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</si>
  <si>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</si>
  <si>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</si>
  <si>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</si>
  <si>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</si>
  <si>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</si>
  <si>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</si>
  <si>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</si>
  <si>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</si>
  <si>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</si>
  <si>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</si>
  <si>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</si>
  <si>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</si>
  <si>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</si>
  <si>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</si>
  <si>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</si>
  <si>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</si>
  <si>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</si>
  <si>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</si>
  <si>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</si>
  <si>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</si>
  <si>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</si>
  <si>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</si>
  <si>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</si>
  <si>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</si>
  <si>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</si>
  <si>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</si>
  <si>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</si>
  <si>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</si>
  <si>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</si>
  <si>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</si>
  <si>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</si>
  <si>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</si>
  <si>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</si>
  <si>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</si>
  <si>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</si>
  <si>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</si>
  <si>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</si>
  <si>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</si>
  <si>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</si>
  <si>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</si>
  <si>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</si>
  <si>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</si>
  <si>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</si>
  <si>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</si>
  <si>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</si>
  <si>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</si>
  <si>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</si>
  <si>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</si>
  <si>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</si>
  <si>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</si>
  <si>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</si>
  <si>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</si>
  <si>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</si>
  <si>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</si>
  <si>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</si>
  <si>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</si>
  <si>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</si>
  <si>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</si>
  <si>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</si>
  <si>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</si>
  <si>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</si>
  <si>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</si>
  <si>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</si>
  <si>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</si>
  <si>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</si>
  <si>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</si>
  <si>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</si>
  <si>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</si>
  <si>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</si>
  <si>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</si>
  <si>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</si>
  <si>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</si>
  <si>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</si>
  <si>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</si>
  <si>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</si>
  <si>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</si>
  <si>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</si>
  <si>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</si>
  <si>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</si>
  <si>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</si>
  <si>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</si>
  <si>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</si>
  <si>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</si>
  <si>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</si>
  <si>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</si>
  <si>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</si>
  <si>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</si>
  <si>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</si>
  <si>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</si>
  <si>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</si>
  <si>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</si>
  <si>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</si>
  <si>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</si>
  <si>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</si>
  <si>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</si>
  <si>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</si>
  <si>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</si>
  <si>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</si>
  <si>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</si>
  <si>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</si>
  <si>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</si>
  <si>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</si>
  <si>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</si>
  <si>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</si>
  <si>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</si>
  <si>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</si>
  <si>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</si>
  <si>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</si>
  <si>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</si>
  <si>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</si>
  <si>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</si>
  <si>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</si>
  <si>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</si>
  <si>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</si>
  <si>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</si>
  <si>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</si>
  <si>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</si>
  <si>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</si>
  <si>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</si>
  <si>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</si>
  <si>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</si>
  <si>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</si>
  <si>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</si>
  <si>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</si>
  <si>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</si>
  <si>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</si>
  <si>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</si>
  <si>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</si>
  <si>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</si>
  <si>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</si>
  <si>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</si>
  <si>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</si>
  <si>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</si>
  <si>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</si>
  <si>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</si>
  <si>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</si>
  <si>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</si>
  <si>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</si>
  <si>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</si>
  <si>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</si>
  <si>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</si>
  <si>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</si>
  <si>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</si>
  <si>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</si>
  <si>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</si>
  <si>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</si>
  <si>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</si>
  <si>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</si>
  <si>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</si>
  <si>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</si>
  <si>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</si>
  <si>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</si>
  <si>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</si>
  <si>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</si>
  <si>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</si>
  <si>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</si>
  <si>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</si>
  <si>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</si>
  <si>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</si>
  <si>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</si>
  <si>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</si>
  <si>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</si>
  <si>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</si>
  <si>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</si>
  <si>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</si>
  <si>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</si>
  <si>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</si>
  <si>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</si>
  <si>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</si>
  <si>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</si>
  <si>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</si>
  <si>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</si>
  <si>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</si>
  <si>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</si>
  <si>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</si>
  <si>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</si>
  <si>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</si>
  <si>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</si>
  <si>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</si>
  <si>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</si>
  <si>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</si>
  <si>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</si>
  <si>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</si>
  <si>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</si>
  <si>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</si>
  <si>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</si>
  <si>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</si>
  <si>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</si>
  <si>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</si>
  <si>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</si>
  <si>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</si>
  <si>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</si>
  <si>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</si>
  <si>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</si>
  <si>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</si>
  <si>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</si>
  <si>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</si>
  <si>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</si>
  <si>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</si>
  <si>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</si>
  <si>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</si>
  <si>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</si>
  <si>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</si>
  <si>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</si>
  <si>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</si>
  <si>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</si>
  <si>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</si>
  <si>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</si>
  <si>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</si>
  <si>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</si>
  <si>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</si>
  <si>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</si>
  <si>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</si>
  <si>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</si>
  <si>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</si>
  <si>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</si>
  <si>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</si>
  <si>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</si>
  <si>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</si>
  <si>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</si>
  <si>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</si>
  <si>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</si>
  <si>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</si>
  <si>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</si>
  <si>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</si>
  <si>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</si>
  <si>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</si>
  <si>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</si>
  <si>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</si>
  <si>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</si>
  <si>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</si>
  <si>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</si>
  <si>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</si>
  <si>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</si>
  <si>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</si>
  <si>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</si>
  <si>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</si>
  <si>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</si>
  <si>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</si>
  <si>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</si>
  <si>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</si>
  <si>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</si>
  <si>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</si>
  <si>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</si>
  <si>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</si>
  <si>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</si>
  <si>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</si>
  <si>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</si>
  <si>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</si>
  <si>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</si>
  <si>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</si>
  <si>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</si>
  <si>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</si>
  <si>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</si>
  <si>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</si>
  <si>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</si>
  <si>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</si>
  <si>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</si>
  <si>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</si>
  <si>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</si>
  <si>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</si>
  <si>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</si>
  <si>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</si>
  <si>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</si>
  <si>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</si>
  <si>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</si>
  <si>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</si>
  <si>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</si>
  <si>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</si>
  <si>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</si>
  <si>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</si>
  <si>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</si>
  <si>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</si>
  <si>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</si>
  <si>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</si>
  <si>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</si>
  <si>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</si>
  <si>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</si>
  <si>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</si>
  <si>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</si>
  <si>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</si>
  <si>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</si>
  <si>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</si>
  <si>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</si>
  <si>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</si>
  <si>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</si>
  <si>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</si>
  <si>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</si>
  <si>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</si>
  <si>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</si>
  <si>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</si>
  <si>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</si>
  <si>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</si>
  <si>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</si>
  <si>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</si>
  <si>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</si>
  <si>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</si>
  <si>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</si>
  <si>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</si>
  <si>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</si>
  <si>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</si>
  <si>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</si>
  <si>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</si>
  <si>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</si>
  <si>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</si>
  <si>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</si>
  <si>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</si>
  <si>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</si>
  <si>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</si>
  <si>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</si>
  <si>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</si>
  <si>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</si>
  <si>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</si>
  <si>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</si>
  <si>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</si>
  <si>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</si>
  <si>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</si>
  <si>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</si>
  <si>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</si>
  <si>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</si>
  <si>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</si>
  <si>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</si>
  <si>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</si>
  <si>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</si>
  <si>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</si>
  <si>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</si>
  <si>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</si>
  <si>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</si>
  <si>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</si>
  <si>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</si>
  <si>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</si>
  <si>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</si>
  <si>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</si>
  <si>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</si>
  <si>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</si>
  <si>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</si>
  <si>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</si>
  <si>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</si>
  <si>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</si>
  <si>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</si>
  <si>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</si>
  <si>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</si>
  <si>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</si>
  <si>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</si>
  <si>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</si>
  <si>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</si>
  <si>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</si>
  <si>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</si>
  <si>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</si>
  <si>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</si>
  <si>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</si>
  <si>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</si>
  <si>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</si>
  <si>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</si>
  <si>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</si>
  <si>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</si>
  <si>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</si>
  <si>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</si>
  <si>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</si>
  <si>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</si>
  <si>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</si>
  <si>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</si>
  <si>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</si>
  <si>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</si>
  <si>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</si>
  <si>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</si>
  <si>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</si>
  <si>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</si>
  <si>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</si>
  <si>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</si>
  <si>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</si>
  <si>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</si>
  <si>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</si>
  <si>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</si>
  <si>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</si>
  <si>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</si>
  <si>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</si>
  <si>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</si>
  <si>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</si>
  <si>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</si>
  <si>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</si>
  <si>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</si>
  <si>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</si>
  <si>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</si>
  <si>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</si>
  <si>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</si>
  <si>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</si>
  <si>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</si>
  <si>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</si>
  <si>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</si>
  <si>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</si>
  <si>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</si>
  <si>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</si>
  <si>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</si>
  <si>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</si>
  <si>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</si>
  <si>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</si>
  <si>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</si>
  <si>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</si>
  <si>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</si>
  <si>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</si>
  <si>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</si>
  <si>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</si>
  <si>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</si>
  <si>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</si>
  <si>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</si>
  <si>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</si>
  <si>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</si>
  <si>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</si>
  <si>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</si>
  <si>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</si>
  <si>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</si>
  <si>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</si>
  <si>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</si>
  <si>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</si>
  <si>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</si>
  <si>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</si>
  <si>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</si>
  <si>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</si>
  <si>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</si>
  <si>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</si>
  <si>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</si>
  <si>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</si>
  <si>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</si>
  <si>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</si>
  <si>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</si>
  <si>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</si>
  <si>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</si>
  <si>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</si>
  <si>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</si>
  <si>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</si>
  <si>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</si>
  <si>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</si>
  <si>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</si>
  <si>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</si>
  <si>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</si>
  <si>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</si>
  <si>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</si>
  <si>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</si>
  <si>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</si>
  <si>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</si>
  <si>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</si>
  <si>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</si>
  <si>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</si>
  <si>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</si>
  <si>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</si>
  <si>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</si>
  <si>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</si>
  <si>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</si>
  <si>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</si>
  <si>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</si>
  <si>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</si>
  <si>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</si>
  <si>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</si>
  <si>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</si>
  <si>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</si>
  <si>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</si>
  <si>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</si>
  <si>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</si>
  <si>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</si>
  <si>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</si>
  <si>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</si>
  <si>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</si>
  <si>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</si>
  <si>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</si>
  <si>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</si>
  <si>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</si>
  <si>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</si>
  <si>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</si>
  <si>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</si>
  <si>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</si>
  <si>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</si>
  <si>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</si>
  <si>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</si>
  <si>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</si>
  <si>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</si>
  <si>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</si>
  <si>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</si>
  <si>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</si>
  <si>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</si>
  <si>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</si>
  <si>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</si>
  <si>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</si>
  <si>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</si>
  <si>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</si>
  <si>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</si>
  <si>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</si>
  <si>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</si>
  <si>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</si>
  <si>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</si>
  <si>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</si>
  <si>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</si>
  <si>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</si>
  <si>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</si>
  <si>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</si>
  <si>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</si>
  <si>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</si>
  <si>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</si>
  <si>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</si>
  <si>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</si>
  <si>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</si>
  <si>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</si>
  <si>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</si>
  <si>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</si>
  <si>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</si>
  <si>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</si>
  <si>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</si>
  <si>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</si>
  <si>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</si>
  <si>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</si>
  <si>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</si>
  <si>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</si>
  <si>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</si>
  <si>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</si>
  <si>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</si>
  <si>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</si>
  <si>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</si>
  <si>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</si>
  <si>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</si>
  <si>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</si>
  <si>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</si>
  <si>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</si>
  <si>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</si>
  <si>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</si>
  <si>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</si>
  <si>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</si>
  <si>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</si>
  <si>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</si>
  <si>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</si>
  <si>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</si>
  <si>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</si>
  <si>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</si>
  <si>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</si>
  <si>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</si>
  <si>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</si>
  <si>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</si>
  <si>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</si>
  <si>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</si>
  <si>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</si>
  <si>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</si>
  <si>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</si>
  <si>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</si>
  <si>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</si>
  <si>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</si>
  <si>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</si>
  <si>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</si>
  <si>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</si>
  <si>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</si>
  <si>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</si>
  <si>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</si>
  <si>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</si>
  <si>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</si>
  <si>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</si>
  <si>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</si>
  <si>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</si>
  <si>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</si>
  <si>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</si>
  <si>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</si>
  <si>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</si>
  <si>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</si>
  <si>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</si>
  <si>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</si>
  <si>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</si>
  <si>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</si>
  <si>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</si>
  <si>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</si>
  <si>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</si>
  <si>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</si>
  <si>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</si>
  <si>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</si>
  <si>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</si>
  <si>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</si>
  <si>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</si>
  <si>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</si>
  <si>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</si>
  <si>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</si>
  <si>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</si>
  <si>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</si>
  <si>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</si>
  <si>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</si>
  <si>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</si>
  <si>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</si>
  <si>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</si>
  <si>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</si>
  <si>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</si>
  <si>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</si>
  <si>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</si>
  <si>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</si>
  <si>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</si>
  <si>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</si>
  <si>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</si>
  <si>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</si>
  <si>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</si>
  <si>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</si>
  <si>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</si>
  <si>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</si>
  <si>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</si>
  <si>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</si>
  <si>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</si>
  <si>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</si>
  <si>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</si>
  <si>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</si>
  <si>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</si>
  <si>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</si>
  <si>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</si>
  <si>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</si>
  <si>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</si>
  <si>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</si>
  <si>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</si>
  <si>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</si>
  <si>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</si>
  <si>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</si>
  <si>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</si>
  <si>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</si>
  <si>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</si>
  <si>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</si>
  <si>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</si>
  <si>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</si>
  <si>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</si>
  <si>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</si>
  <si>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</si>
  <si>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</si>
  <si>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</si>
  <si>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</si>
  <si>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</si>
  <si>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</si>
  <si>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</si>
  <si>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</si>
  <si>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</si>
  <si>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</si>
  <si>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</si>
  <si>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</si>
  <si>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</si>
  <si>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</si>
  <si>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</si>
  <si>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</si>
  <si>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</si>
  <si>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</si>
  <si>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</si>
  <si>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</si>
  <si>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</si>
  <si>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</si>
  <si>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</si>
  <si>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</si>
  <si>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</si>
  <si>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</si>
  <si>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</si>
  <si>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</si>
  <si>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</si>
  <si>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</si>
  <si>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</si>
  <si>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</si>
  <si>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</si>
  <si>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</si>
  <si>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</si>
  <si>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</si>
  <si>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</si>
  <si>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</si>
  <si>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</si>
  <si>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</si>
  <si>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</si>
  <si>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</si>
  <si>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</si>
  <si>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</si>
  <si>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</si>
  <si>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</si>
  <si>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</si>
  <si>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</si>
  <si>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</si>
  <si>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</si>
  <si>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</si>
  <si>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</si>
  <si>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</si>
  <si>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</si>
  <si>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</si>
  <si>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</si>
  <si>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</si>
  <si>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</si>
  <si>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</si>
  <si>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</si>
  <si>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</si>
  <si>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</si>
  <si>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</si>
  <si>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</si>
  <si>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</si>
  <si>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</si>
  <si>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</si>
  <si>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</si>
  <si>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</si>
  <si>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</si>
  <si>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</si>
  <si>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</si>
  <si>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</si>
  <si>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</si>
  <si>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</si>
  <si>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</si>
  <si>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</si>
  <si>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</si>
  <si>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</si>
  <si>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</si>
  <si>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</si>
  <si>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</si>
  <si>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</si>
  <si>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</si>
  <si>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</si>
  <si>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</si>
  <si>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</si>
  <si>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</si>
  <si>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</si>
  <si>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</si>
  <si>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</si>
  <si>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</si>
  <si>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</si>
  <si>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</si>
  <si>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</si>
  <si>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</si>
  <si>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</si>
  <si>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</si>
  <si>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</si>
  <si>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</si>
  <si>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</si>
  <si>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</si>
  <si>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</si>
  <si>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</si>
  <si>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</si>
  <si>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</si>
  <si>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</si>
  <si>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</si>
  <si>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</si>
  <si>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</si>
  <si>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</si>
  <si>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</si>
  <si>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</si>
  <si>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</si>
  <si>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</si>
  <si>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</si>
  <si>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</si>
  <si>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</si>
  <si>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</si>
  <si>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</si>
  <si>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</si>
  <si>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</si>
  <si>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</si>
  <si>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</si>
  <si>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</si>
  <si>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</si>
  <si>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</si>
  <si>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</si>
  <si>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</si>
  <si>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</si>
  <si>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</si>
  <si>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</si>
  <si>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</si>
  <si>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</si>
  <si>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</si>
  <si>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</si>
  <si>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</si>
  <si>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</si>
  <si>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</si>
  <si>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</si>
  <si>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</si>
  <si>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</si>
  <si>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</si>
  <si>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</si>
  <si>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</si>
  <si>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</si>
  <si>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</si>
  <si>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</si>
  <si>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</si>
  <si>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</si>
  <si>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</si>
  <si>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</si>
  <si>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</si>
  <si>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</si>
  <si>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</si>
  <si>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</si>
  <si>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</si>
  <si>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</si>
  <si>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</si>
  <si>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</si>
  <si>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</si>
  <si>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</si>
  <si>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</si>
  <si>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</si>
  <si>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</si>
  <si>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</si>
  <si>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</si>
  <si>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</si>
  <si>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</si>
  <si>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</si>
  <si>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</si>
  <si>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</si>
  <si>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</si>
  <si>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</si>
  <si>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</si>
  <si>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</si>
  <si>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</si>
  <si>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</si>
  <si>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</si>
  <si>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</si>
  <si>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</si>
  <si>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</si>
  <si>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</si>
  <si>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</si>
  <si>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</si>
  <si>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</si>
  <si>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</si>
  <si>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</si>
  <si>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</si>
  <si>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</si>
  <si>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</si>
  <si>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</si>
  <si>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</si>
  <si>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</si>
  <si>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</si>
  <si>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</si>
  <si>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</si>
  <si>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</si>
  <si>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</si>
  <si>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</si>
  <si>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</si>
  <si>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</si>
  <si>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</si>
  <si>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</si>
  <si>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</si>
  <si>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</si>
  <si>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</si>
  <si>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</si>
  <si>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</si>
  <si>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</si>
  <si>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</si>
  <si>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</si>
  <si>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</si>
  <si>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</si>
  <si>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</si>
  <si>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</si>
  <si>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</si>
  <si>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</si>
  <si>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</si>
  <si>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</si>
  <si>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</si>
  <si>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</si>
  <si>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</si>
  <si>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</si>
  <si>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</si>
  <si>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</si>
  <si>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</si>
  <si>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</si>
  <si>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</si>
  <si>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</si>
  <si>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</si>
  <si>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</si>
  <si>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</si>
  <si>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</si>
  <si>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</si>
  <si>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</si>
  <si>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</si>
  <si>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</si>
  <si>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</si>
  <si>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</si>
  <si>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</si>
  <si>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</si>
  <si>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</si>
  <si>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</si>
  <si>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</si>
  <si>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</si>
  <si>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</si>
  <si>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</si>
  <si>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</si>
  <si>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</si>
  <si>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</si>
  <si>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</si>
  <si>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</si>
  <si>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</si>
  <si>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</si>
  <si>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</si>
  <si>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</si>
  <si>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</si>
  <si>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</si>
  <si>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</si>
  <si>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</si>
  <si>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</si>
  <si>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</si>
  <si>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</si>
  <si>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</si>
  <si>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</si>
  <si>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</si>
  <si>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</si>
  <si>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</si>
  <si>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</si>
  <si>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</si>
  <si>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</si>
  <si>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</si>
  <si>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</si>
  <si>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</si>
  <si>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</si>
  <si>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</si>
  <si>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</si>
  <si>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</si>
  <si>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</si>
  <si>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</si>
  <si>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</si>
  <si>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</si>
  <si>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</si>
  <si>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</si>
  <si>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</si>
  <si>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</si>
  <si>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</si>
  <si>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</si>
  <si>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</si>
  <si>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</si>
  <si>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</si>
  <si>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</si>
  <si>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</si>
  <si>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</si>
  <si>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</si>
  <si>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</si>
  <si>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</si>
  <si>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</si>
  <si>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</si>
  <si>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</si>
  <si>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</si>
  <si>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</si>
  <si>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</si>
  <si>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</si>
  <si>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</si>
  <si>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</si>
  <si>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</si>
  <si>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</si>
  <si>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</si>
  <si>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</si>
  <si>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</si>
  <si>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</si>
  <si>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</si>
  <si>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</si>
  <si>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</si>
  <si>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</si>
  <si>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</si>
  <si>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</si>
  <si>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</si>
  <si>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</si>
  <si>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</si>
  <si>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</si>
  <si>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</si>
  <si>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</si>
  <si>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</si>
  <si>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</si>
  <si>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</si>
  <si>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</si>
  <si>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</si>
  <si>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</si>
  <si>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</si>
  <si>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</si>
  <si>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</si>
  <si>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</si>
  <si>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</si>
  <si>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</si>
  <si>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</si>
  <si>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</si>
  <si>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</si>
  <si>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</si>
  <si>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</si>
  <si>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</si>
  <si>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</si>
  <si>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</si>
  <si>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</si>
  <si>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</si>
  <si>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</si>
  <si>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</si>
  <si>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</si>
  <si>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</si>
  <si>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</si>
  <si>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</si>
  <si>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</si>
  <si>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</si>
  <si>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</si>
  <si>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</si>
  <si>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</si>
  <si>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</si>
  <si>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</si>
  <si>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</si>
  <si>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</si>
  <si>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</si>
  <si>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</si>
  <si>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</si>
  <si>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</si>
  <si>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</si>
  <si>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</si>
  <si>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</si>
  <si>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</si>
  <si>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</si>
  <si>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</si>
  <si>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</si>
  <si>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</si>
  <si>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</si>
  <si>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</si>
  <si>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</si>
  <si>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</si>
  <si>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</si>
  <si>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</si>
  <si>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</si>
  <si>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</si>
  <si>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</si>
  <si>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</si>
  <si>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</si>
  <si>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</si>
  <si>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</si>
  <si>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</si>
  <si>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</si>
  <si>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</si>
  <si>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</si>
  <si>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</si>
  <si>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</si>
  <si>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</si>
  <si>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</si>
  <si>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</si>
  <si>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</si>
  <si>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</si>
  <si>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</si>
  <si>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</si>
  <si>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</si>
  <si>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</si>
  <si>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</si>
  <si>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</si>
  <si>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</si>
  <si>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</si>
  <si>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</si>
  <si>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</si>
  <si>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</si>
  <si>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</si>
  <si>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</si>
  <si>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</si>
  <si>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</si>
  <si>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</si>
  <si>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</si>
  <si>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</si>
  <si>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</si>
  <si>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</si>
  <si>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</si>
  <si>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</si>
  <si>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</si>
  <si>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</si>
  <si>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</si>
  <si>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</si>
  <si>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</si>
  <si>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</si>
  <si>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</si>
  <si>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</si>
  <si>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</si>
  <si>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</si>
  <si>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</si>
  <si>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</si>
  <si>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</si>
  <si>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</si>
  <si>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</si>
  <si>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</si>
  <si>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</si>
  <si>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</si>
  <si>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</si>
  <si>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</si>
  <si>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</si>
  <si>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</si>
  <si>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</si>
  <si>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</si>
  <si>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</si>
  <si>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</si>
  <si>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</si>
  <si>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</si>
  <si>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</si>
  <si>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</si>
  <si>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</si>
  <si>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</si>
  <si>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</si>
  <si>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</si>
  <si>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</si>
  <si>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</si>
  <si>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</si>
  <si>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</si>
  <si>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</si>
  <si>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</si>
  <si>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</si>
  <si>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</si>
  <si>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</si>
  <si>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</si>
  <si>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</si>
  <si>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</si>
  <si>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</si>
  <si>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</si>
  <si>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</si>
  <si>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</si>
  <si>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</si>
  <si>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</si>
  <si>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</si>
  <si>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</si>
  <si>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</si>
  <si>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</si>
  <si>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</si>
  <si>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</si>
  <si>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</si>
  <si>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</si>
  <si>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</si>
  <si>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</si>
  <si>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</si>
  <si>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</si>
  <si>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</si>
  <si>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</si>
  <si>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</si>
  <si>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</si>
  <si>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</si>
  <si>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</si>
  <si>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</si>
  <si>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</si>
  <si>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</si>
  <si>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</si>
  <si>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</si>
  <si>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</si>
  <si>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</si>
  <si>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</si>
  <si>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</si>
  <si>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</si>
  <si>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</si>
  <si>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</si>
  <si>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</si>
  <si>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</si>
  <si>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</si>
  <si>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</si>
  <si>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</si>
  <si>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</si>
  <si>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</si>
  <si>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</si>
  <si>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</si>
  <si>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</si>
  <si>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</si>
  <si>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</si>
  <si>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</si>
  <si>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</si>
  <si>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</si>
  <si>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</si>
  <si>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</si>
  <si>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</si>
  <si>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</si>
  <si>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</si>
  <si>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</si>
  <si>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</si>
  <si>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</si>
  <si>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</si>
  <si>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</si>
  <si>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</si>
  <si>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</si>
  <si>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</si>
  <si>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</si>
  <si>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</si>
  <si>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</si>
  <si>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</si>
  <si>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</si>
  <si>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</si>
  <si>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</si>
  <si>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</si>
  <si>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</si>
  <si>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</si>
  <si>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</si>
  <si>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</si>
  <si>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</si>
  <si>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</si>
  <si>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</si>
  <si>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</si>
  <si>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</si>
  <si>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</si>
  <si>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</si>
  <si>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</si>
  <si>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</si>
  <si>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</si>
  <si>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</si>
  <si>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</si>
  <si>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</si>
  <si>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</si>
  <si>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</si>
  <si>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</si>
  <si>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</si>
  <si>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</si>
  <si>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</si>
  <si>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</si>
  <si>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</si>
  <si>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</si>
  <si>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</si>
  <si>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</si>
  <si>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</si>
  <si>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</si>
  <si>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</si>
  <si>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</si>
  <si>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</si>
  <si>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</si>
  <si>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</si>
  <si>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</si>
  <si>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</si>
  <si>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</si>
  <si>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</si>
  <si>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</si>
  <si>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</si>
  <si>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</si>
  <si>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</si>
  <si>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</si>
  <si>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</si>
  <si>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</si>
  <si>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</si>
  <si>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</si>
  <si>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</si>
  <si>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</si>
  <si>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</si>
  <si>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</si>
  <si>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</si>
  <si>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</si>
  <si>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</si>
  <si>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</si>
  <si>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</si>
  <si>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</si>
  <si>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</si>
  <si>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</si>
  <si>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</si>
  <si>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</si>
  <si>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</si>
  <si>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</si>
  <si>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</si>
  <si>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</si>
  <si>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</si>
  <si>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</si>
  <si>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</si>
  <si>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</si>
  <si>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</si>
  <si>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</si>
  <si>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</si>
  <si>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</si>
  <si>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</si>
  <si>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</si>
  <si>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</si>
  <si>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</si>
  <si>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</si>
  <si>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</si>
  <si>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</si>
  <si>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</si>
  <si>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</si>
  <si>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</si>
  <si>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</si>
  <si>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</si>
  <si>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</si>
  <si>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</si>
  <si>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</si>
  <si>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</si>
  <si>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</si>
  <si>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</si>
  <si>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</si>
  <si>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</si>
  <si>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</si>
  <si>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</si>
  <si>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</si>
  <si>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</si>
  <si>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</si>
  <si>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</si>
  <si>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</si>
  <si>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</si>
  <si>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</si>
  <si>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</si>
  <si>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</si>
  <si>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</si>
  <si>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</si>
  <si>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</si>
  <si>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</si>
  <si>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</si>
  <si>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</si>
  <si>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</si>
  <si>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</si>
  <si>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</si>
  <si>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</si>
  <si>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</si>
  <si>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</si>
  <si>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</si>
  <si>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</si>
  <si>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</si>
  <si>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</si>
  <si>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</si>
  <si>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</si>
  <si>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</si>
  <si>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</si>
  <si>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</si>
  <si>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</si>
  <si>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</si>
  <si>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</si>
  <si>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</si>
  <si>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</si>
  <si>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</si>
  <si>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</si>
  <si>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</si>
  <si>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</si>
  <si>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</si>
  <si>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</si>
  <si>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</si>
  <si>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</si>
  <si>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</si>
  <si>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</si>
  <si>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</si>
  <si>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</si>
  <si>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</si>
  <si>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</si>
  <si>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</si>
  <si>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</si>
  <si>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</si>
  <si>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</si>
  <si>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</si>
  <si>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</si>
  <si>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</si>
  <si>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</si>
  <si>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</si>
  <si>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</si>
  <si>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</si>
  <si>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</si>
  <si>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</si>
  <si>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</si>
  <si>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</si>
  <si>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</si>
  <si>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</si>
  <si>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</si>
  <si>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</si>
  <si>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</si>
  <si>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</si>
  <si>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</si>
  <si>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</si>
  <si>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</si>
  <si>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</si>
  <si>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</si>
  <si>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</si>
  <si>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</si>
  <si>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</si>
  <si>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</si>
  <si>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</si>
  <si>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</si>
  <si>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</si>
  <si>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</si>
  <si>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</si>
  <si>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</si>
  <si>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</si>
  <si>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</si>
  <si>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</si>
  <si>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</si>
  <si>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</si>
  <si>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</si>
  <si>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</si>
  <si>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</si>
  <si>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</si>
  <si>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</si>
  <si>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</si>
  <si>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</si>
  <si>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</si>
  <si>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</si>
  <si>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</si>
  <si>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</si>
  <si>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</si>
  <si>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</si>
  <si>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</si>
  <si>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</si>
  <si>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</si>
  <si>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</si>
  <si>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</si>
  <si>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</si>
  <si>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</si>
  <si>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</si>
  <si>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</si>
  <si>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</si>
  <si>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</si>
  <si>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</si>
  <si>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</si>
  <si>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</si>
  <si>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</si>
  <si>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</si>
  <si>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</si>
  <si>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</si>
  <si>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</si>
  <si>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</si>
  <si>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</si>
  <si>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</si>
  <si>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</si>
  <si>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</si>
  <si>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</si>
  <si>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</si>
  <si>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</si>
  <si>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</si>
  <si>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</si>
  <si>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</si>
  <si>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</si>
  <si>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</si>
  <si>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</si>
  <si>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</si>
  <si>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</si>
  <si>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</si>
  <si>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</si>
  <si>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</si>
  <si>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</si>
  <si>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</si>
  <si>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</si>
  <si>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</si>
  <si>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</si>
  <si>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</si>
  <si>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</si>
  <si>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</si>
  <si>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</si>
  <si>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</si>
  <si>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</si>
  <si>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</si>
  <si>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</si>
  <si>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</si>
  <si>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</si>
  <si>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</si>
  <si>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</si>
  <si>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</si>
  <si>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</si>
  <si>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</si>
  <si>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</si>
  <si>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</si>
  <si>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</si>
  <si>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</si>
  <si>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</si>
  <si>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</si>
  <si>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</si>
  <si>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</si>
  <si>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</si>
  <si>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</si>
  <si>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</si>
  <si>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</si>
  <si>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</si>
  <si>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</si>
  <si>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</si>
  <si>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</si>
  <si>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</si>
  <si>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</si>
  <si>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</si>
  <si>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</si>
  <si>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</si>
  <si>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</si>
  <si>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</si>
  <si>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</si>
  <si>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</si>
  <si>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</si>
  <si>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</si>
  <si>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</si>
  <si>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</si>
  <si>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</si>
  <si>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</si>
  <si>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</si>
  <si>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</si>
  <si>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</si>
  <si>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</si>
  <si>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</si>
  <si>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</si>
  <si>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</si>
  <si>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</si>
  <si>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</si>
  <si>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</si>
  <si>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</si>
  <si>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</si>
  <si>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</si>
  <si>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</si>
  <si>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</si>
  <si>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</si>
  <si>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</si>
  <si>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</si>
  <si>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</si>
  <si>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</si>
  <si>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</si>
  <si>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</si>
  <si>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</si>
  <si>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</si>
  <si>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</si>
  <si>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</si>
  <si>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</si>
  <si>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</si>
  <si>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</si>
  <si>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</si>
  <si>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</si>
  <si>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</si>
  <si>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</si>
  <si>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</si>
  <si>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</si>
  <si>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</si>
  <si>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</si>
  <si>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</si>
  <si>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</si>
  <si>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</si>
  <si>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</si>
  <si>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</si>
  <si>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</si>
  <si>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</si>
  <si>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</si>
  <si>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</si>
  <si>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</si>
  <si>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</si>
  <si>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</si>
  <si>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</si>
  <si>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</si>
  <si>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</si>
  <si>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</si>
  <si>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</si>
  <si>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</si>
  <si>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</si>
  <si>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</si>
  <si>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</si>
  <si>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</si>
  <si>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</si>
  <si>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</si>
  <si>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</si>
  <si>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</si>
  <si>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</si>
  <si>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</si>
  <si>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</si>
  <si>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</si>
  <si>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</si>
  <si>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</si>
  <si>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</si>
  <si>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</si>
  <si>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</si>
  <si>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</si>
  <si>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</si>
  <si>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</si>
  <si>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</si>
  <si>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</si>
  <si>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</si>
  <si>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</si>
  <si>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</si>
  <si>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</si>
  <si>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</si>
  <si>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</si>
  <si>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</si>
  <si>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</si>
  <si>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</si>
  <si>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</si>
  <si>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</si>
  <si>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</si>
  <si>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</si>
  <si>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</si>
  <si>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</si>
  <si>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</si>
  <si>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</si>
  <si>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</si>
  <si>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</si>
  <si>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</si>
  <si>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</si>
  <si>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</si>
  <si>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</si>
  <si>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</si>
  <si>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</si>
  <si>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</si>
  <si>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</si>
  <si>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</si>
  <si>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</si>
  <si>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</si>
  <si>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</si>
  <si>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</si>
  <si>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</si>
  <si>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</si>
  <si>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</si>
  <si>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</si>
  <si>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</si>
  <si>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</si>
  <si>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</si>
  <si>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</si>
  <si>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</si>
  <si>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</si>
  <si>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</si>
  <si>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</si>
  <si>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</si>
  <si>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</si>
  <si>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</si>
  <si>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</si>
  <si>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</si>
  <si>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</si>
  <si>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</si>
  <si>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</si>
  <si>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</si>
  <si>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</si>
  <si>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</si>
  <si>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</si>
  <si>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</si>
  <si>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</si>
  <si>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</si>
  <si>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</si>
  <si>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</si>
  <si>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</si>
  <si>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</si>
  <si>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</si>
  <si>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</si>
  <si>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</si>
  <si>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</si>
  <si>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</si>
  <si>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</si>
  <si>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</si>
  <si>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</si>
  <si>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</si>
  <si>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</si>
  <si>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</si>
  <si>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</si>
  <si>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</si>
  <si>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</si>
  <si>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</si>
  <si>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</si>
  <si>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</si>
  <si>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</si>
  <si>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</si>
  <si>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</si>
  <si>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</si>
  <si>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</si>
  <si>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</si>
  <si>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</si>
  <si>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</si>
  <si>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</si>
  <si>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</si>
  <si>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</si>
  <si>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</si>
  <si>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</si>
  <si>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</si>
  <si>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</si>
  <si>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</si>
  <si>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</si>
  <si>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</si>
  <si>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</si>
  <si>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</si>
  <si>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</si>
  <si>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</si>
  <si>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</si>
  <si>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</si>
  <si>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</si>
  <si>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</si>
  <si>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</si>
  <si>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</si>
  <si>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</si>
  <si>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</si>
  <si>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</si>
  <si>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</si>
  <si>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</si>
  <si>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</si>
  <si>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</si>
  <si>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</si>
  <si>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</si>
  <si>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</si>
  <si>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</si>
  <si>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</si>
  <si>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</si>
  <si>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</si>
  <si>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</si>
  <si>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</si>
  <si>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</si>
  <si>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</si>
  <si>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</si>
  <si>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</si>
  <si>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</si>
  <si>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</si>
  <si>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</si>
  <si>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</si>
  <si>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</si>
  <si>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</si>
  <si>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</si>
  <si>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</si>
  <si>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</si>
  <si>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</si>
  <si>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</si>
  <si>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</si>
  <si>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</si>
  <si>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</si>
  <si>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</si>
  <si>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</si>
  <si>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</si>
  <si>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</si>
  <si>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</si>
  <si>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</si>
  <si>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</si>
  <si>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</si>
  <si>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</si>
  <si>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</si>
  <si>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</si>
  <si>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</si>
  <si>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</si>
  <si>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</si>
  <si>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</si>
  <si>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</si>
  <si>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</si>
  <si>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</si>
  <si>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</si>
  <si>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</si>
  <si>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</si>
  <si>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</si>
  <si>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</si>
  <si>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</si>
  <si>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</si>
  <si>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</si>
  <si>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</si>
  <si>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</si>
  <si>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</si>
  <si>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</si>
  <si>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</si>
  <si>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</si>
  <si>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</si>
  <si>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</si>
  <si>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</si>
  <si>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</si>
  <si>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</si>
  <si>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</si>
  <si>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</si>
  <si>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</si>
  <si>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</si>
  <si>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</si>
  <si>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</si>
  <si>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</si>
  <si>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</si>
  <si>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</si>
  <si>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</si>
  <si>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</si>
  <si>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</si>
  <si>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</si>
  <si>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</si>
  <si>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</si>
  <si>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</si>
  <si>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</si>
  <si>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</si>
  <si>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</si>
  <si>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</si>
  <si>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</si>
  <si>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</si>
  <si>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</si>
  <si>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</si>
  <si>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</si>
  <si>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</si>
  <si>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</si>
  <si>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</si>
  <si>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</si>
  <si>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</si>
  <si>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</si>
  <si>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</si>
  <si>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</si>
  <si>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</si>
  <si>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</si>
  <si>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</si>
  <si>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</si>
  <si>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</si>
  <si>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</si>
  <si>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</si>
  <si>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</si>
  <si>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</si>
  <si>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</si>
  <si>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</si>
  <si>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</si>
  <si>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</si>
  <si>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</si>
  <si>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</si>
  <si>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</si>
  <si>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</si>
  <si>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</si>
  <si>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</si>
  <si>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</si>
  <si>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</si>
  <si>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</si>
  <si>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</si>
  <si>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</si>
  <si>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</si>
  <si>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</si>
  <si>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</si>
  <si>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</si>
  <si>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</si>
  <si>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</si>
  <si>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</si>
  <si>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</si>
  <si>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</si>
  <si>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</si>
  <si>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</si>
  <si>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</si>
  <si>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</si>
  <si>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</si>
  <si>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</si>
  <si>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</si>
  <si>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</si>
  <si>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</si>
  <si>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</si>
  <si>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</si>
  <si>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</si>
  <si>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</si>
  <si>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</si>
  <si>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</si>
  <si>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</si>
  <si>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</si>
  <si>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</si>
  <si>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</si>
  <si>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</si>
  <si>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</si>
  <si>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</si>
  <si>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</si>
  <si>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</si>
  <si>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</si>
  <si>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</si>
  <si>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</si>
  <si>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</si>
  <si>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</si>
  <si>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</si>
  <si>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</si>
  <si>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</si>
  <si>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</si>
  <si>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</si>
  <si>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</si>
  <si>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</si>
  <si>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</si>
  <si>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</si>
  <si>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</si>
  <si>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</si>
  <si>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</si>
  <si>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</si>
  <si>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</si>
  <si>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</si>
  <si>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</si>
  <si>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</si>
  <si>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</si>
  <si>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</si>
  <si>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</si>
  <si>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</si>
  <si>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</si>
  <si>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</si>
  <si>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</si>
  <si>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</si>
  <si>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</si>
  <si>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</si>
  <si>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</si>
  <si>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</si>
  <si>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</si>
  <si>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</si>
  <si>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</si>
  <si>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</si>
  <si>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</si>
  <si>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</si>
  <si>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</si>
  <si>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</si>
  <si>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</si>
  <si>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</si>
  <si>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</si>
  <si>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</si>
  <si>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</si>
  <si>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</si>
  <si>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</si>
  <si>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</si>
  <si>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</si>
  <si>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</si>
  <si>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</si>
  <si>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</si>
  <si>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</si>
  <si>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</si>
  <si>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</si>
  <si>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</si>
  <si>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</si>
  <si>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</si>
  <si>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</si>
  <si>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</si>
  <si>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</si>
  <si>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</si>
  <si>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</si>
  <si>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</si>
  <si>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</si>
  <si>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</si>
  <si>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</si>
  <si>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</si>
  <si>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</si>
  <si>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</si>
  <si>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</si>
  <si>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</si>
  <si>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</si>
  <si>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</si>
  <si>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</si>
  <si>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</si>
  <si>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</si>
  <si>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</si>
  <si>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</si>
  <si>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</si>
  <si>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</si>
  <si>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</si>
  <si>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</si>
  <si>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</si>
  <si>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</si>
  <si>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</si>
  <si>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</si>
  <si>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</si>
  <si>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</si>
  <si>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</si>
  <si>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</si>
  <si>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</si>
  <si>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</si>
  <si>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</si>
  <si>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</si>
  <si>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</si>
  <si>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</si>
  <si>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</si>
  <si>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</si>
  <si>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</si>
  <si>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</si>
  <si>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</si>
  <si>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</si>
  <si>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</si>
  <si>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</si>
  <si>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</si>
  <si>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</si>
  <si>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</si>
  <si>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</si>
  <si>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</si>
  <si>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</si>
  <si>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</si>
  <si>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</si>
  <si>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</si>
  <si>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</si>
  <si>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</si>
  <si>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</si>
  <si>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</si>
  <si>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</si>
  <si>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</si>
  <si>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</si>
  <si>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</si>
  <si>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</si>
  <si>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</si>
  <si>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</si>
  <si>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</si>
  <si>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</si>
  <si>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</si>
  <si>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</si>
  <si>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</si>
  <si>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</si>
  <si>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</si>
  <si>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</si>
  <si>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</si>
  <si>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</si>
  <si>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</si>
  <si>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</si>
  <si>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</si>
  <si>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</si>
  <si>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</si>
  <si>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</si>
  <si>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</si>
  <si>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</si>
  <si>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</si>
  <si>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</si>
  <si>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</si>
  <si>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</si>
  <si>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</si>
  <si>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</si>
  <si>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</si>
  <si>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</si>
  <si>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</si>
  <si>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</si>
  <si>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</si>
  <si>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</si>
  <si>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</si>
  <si>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</si>
  <si>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</si>
  <si>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</si>
  <si>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</si>
  <si>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</si>
  <si>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</si>
  <si>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</si>
  <si>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</si>
  <si>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</si>
  <si>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</si>
  <si>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</si>
  <si>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</si>
  <si>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</si>
  <si>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</si>
  <si>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</si>
  <si>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</si>
  <si>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</si>
  <si>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</si>
  <si>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</si>
  <si>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</si>
  <si>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</si>
  <si>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</si>
  <si>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</si>
  <si>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</si>
  <si>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</si>
  <si>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</si>
  <si>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</si>
  <si>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</si>
  <si>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</si>
  <si>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</si>
  <si>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</si>
  <si>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</si>
  <si>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</si>
  <si>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</si>
  <si>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</si>
  <si>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</si>
  <si>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</si>
  <si>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</si>
  <si>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</si>
  <si>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</si>
  <si>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</si>
  <si>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</si>
  <si>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</si>
  <si>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</si>
  <si>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</si>
  <si>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</si>
  <si>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</si>
  <si>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</si>
  <si>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</si>
  <si>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</si>
  <si>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</si>
  <si>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</si>
  <si>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</si>
  <si>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</si>
  <si>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</si>
  <si>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</si>
  <si>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</si>
  <si>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</si>
  <si>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</si>
  <si>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</si>
  <si>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</si>
  <si>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</si>
  <si>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</si>
  <si>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</si>
  <si>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</si>
  <si>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</si>
  <si>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</si>
  <si>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</si>
  <si>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</si>
  <si>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</si>
  <si>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</si>
  <si>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</si>
  <si>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</si>
  <si>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</si>
  <si>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</si>
  <si>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</si>
  <si>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</si>
  <si>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</si>
  <si>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</si>
  <si>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</si>
  <si>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</si>
  <si>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</si>
  <si>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</si>
  <si>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</si>
  <si>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</si>
  <si>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</si>
  <si>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</si>
  <si>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</si>
  <si>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</si>
  <si>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</si>
  <si>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</si>
  <si>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</si>
  <si>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</si>
  <si>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</si>
  <si>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</si>
  <si>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</si>
  <si>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</si>
  <si>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</si>
  <si>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</si>
  <si>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</si>
  <si>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</si>
  <si>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</si>
  <si>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</si>
  <si>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</si>
  <si>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</si>
  <si>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</si>
  <si>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</si>
  <si>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</si>
  <si>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</si>
  <si>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</si>
  <si>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</si>
  <si>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</si>
  <si>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</si>
  <si>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</si>
  <si>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</si>
  <si>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</si>
  <si>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</si>
  <si>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</si>
  <si>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</si>
  <si>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</si>
  <si>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</si>
  <si>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</si>
  <si>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</si>
  <si>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</si>
  <si>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</si>
  <si>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</si>
  <si>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</si>
  <si>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</si>
  <si>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</si>
  <si>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</si>
  <si>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</si>
  <si>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</si>
  <si>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</si>
  <si>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</si>
  <si>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</si>
  <si>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</si>
  <si>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</si>
  <si>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</si>
  <si>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</si>
  <si>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</si>
  <si>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</si>
  <si>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</si>
  <si>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</si>
  <si>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</si>
  <si>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</si>
  <si>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</si>
  <si>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</si>
  <si>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</si>
  <si>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</si>
  <si>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</si>
  <si>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</si>
  <si>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</si>
  <si>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</si>
  <si>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</si>
  <si>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</si>
  <si>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</si>
  <si>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</si>
  <si>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</si>
  <si>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</si>
  <si>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</si>
  <si>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</si>
  <si>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</si>
  <si>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</si>
  <si>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</si>
  <si>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</si>
  <si>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</si>
  <si>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</si>
  <si>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</si>
  <si>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</si>
  <si>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</si>
  <si>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</si>
  <si>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</si>
  <si>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</si>
  <si>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</si>
  <si>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</si>
  <si>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</si>
  <si>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</si>
  <si>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</si>
  <si>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</si>
  <si>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</si>
  <si>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</si>
  <si>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</si>
  <si>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</si>
  <si>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</si>
  <si>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</si>
  <si>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</si>
  <si>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</si>
  <si>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</si>
  <si>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</si>
  <si>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</si>
  <si>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</si>
  <si>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</si>
  <si>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</si>
  <si>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</si>
  <si>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</si>
  <si>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</si>
  <si>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</si>
  <si>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</si>
  <si>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</si>
  <si>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</si>
  <si>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</si>
  <si>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</si>
  <si>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</si>
  <si>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</si>
  <si>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</si>
  <si>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</si>
  <si>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</si>
  <si>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</si>
  <si>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</si>
  <si>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</si>
  <si>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</si>
  <si>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</si>
  <si>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</si>
  <si>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</si>
  <si>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</si>
  <si>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</si>
  <si>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</si>
  <si>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</si>
  <si>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</si>
  <si>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</si>
  <si>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</si>
  <si>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</si>
  <si>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</si>
  <si>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</si>
  <si>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</si>
  <si>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</si>
  <si>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</si>
  <si>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</si>
  <si>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</si>
  <si>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</si>
  <si>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</si>
  <si>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</si>
  <si>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</si>
  <si>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</si>
  <si>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</si>
  <si>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</si>
  <si>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</si>
  <si>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</si>
  <si>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</si>
  <si>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</si>
  <si>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</si>
  <si>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</si>
  <si>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</si>
  <si>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</si>
  <si>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</si>
  <si>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</si>
  <si>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</si>
  <si>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</si>
  <si>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</si>
  <si>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</si>
  <si>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</si>
  <si>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</si>
  <si>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</si>
  <si>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</si>
  <si>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</si>
  <si>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</si>
  <si>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</si>
  <si>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</si>
  <si>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</si>
  <si>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</si>
  <si>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</si>
  <si>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</si>
  <si>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</si>
  <si>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</si>
  <si>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</si>
  <si>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</si>
  <si>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</si>
  <si>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</si>
  <si>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</si>
  <si>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</si>
  <si>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</si>
  <si>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</si>
  <si>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</si>
  <si>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</si>
  <si>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</si>
  <si>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</si>
  <si>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</si>
  <si>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</si>
  <si>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</si>
  <si>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</si>
  <si>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</si>
  <si>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</si>
  <si>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</si>
  <si>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</si>
  <si>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</si>
  <si>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</si>
  <si>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</si>
  <si>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</si>
  <si>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</si>
  <si>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</si>
  <si>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</si>
  <si>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</si>
  <si>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</si>
  <si>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</si>
  <si>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</si>
  <si>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</si>
  <si>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</si>
  <si>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</si>
  <si>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</si>
  <si>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</si>
  <si>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</si>
  <si>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</si>
  <si>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</si>
  <si>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</si>
  <si>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</si>
  <si>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</si>
  <si>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</si>
  <si>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</si>
  <si>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</si>
  <si>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</si>
  <si>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</si>
  <si>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</si>
  <si>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</si>
  <si>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</si>
  <si>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</si>
  <si>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</si>
  <si>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</si>
  <si>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</si>
  <si>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</si>
  <si>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</si>
  <si>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</si>
  <si>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</si>
  <si>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</si>
  <si>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</si>
  <si>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</si>
  <si>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</si>
  <si>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</si>
  <si>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</si>
  <si>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</si>
  <si>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</si>
  <si>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</si>
  <si>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</si>
  <si>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</si>
  <si>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</si>
  <si>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</si>
  <si>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</si>
  <si>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</si>
  <si>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</si>
  <si>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</si>
  <si>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</si>
  <si>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</si>
  <si>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</si>
  <si>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</si>
  <si>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</si>
  <si>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</si>
  <si>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</si>
  <si>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</si>
  <si>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</si>
  <si>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</si>
  <si>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</si>
  <si>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</si>
  <si>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</si>
  <si>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</si>
  <si>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</si>
  <si>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</si>
  <si>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</si>
  <si>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</si>
  <si>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</si>
  <si>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</si>
  <si>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</si>
  <si>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</si>
  <si>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</si>
  <si>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</si>
  <si>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</si>
  <si>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</si>
  <si>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</si>
  <si>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</si>
  <si>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</si>
  <si>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</si>
  <si>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</si>
  <si>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</si>
  <si>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</si>
  <si>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</si>
  <si>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</si>
  <si>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</si>
  <si>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</si>
  <si>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</si>
  <si>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</si>
  <si>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</si>
  <si>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</si>
  <si>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</si>
  <si>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</si>
  <si>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</si>
  <si>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</si>
  <si>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</si>
  <si>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</si>
  <si>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</si>
  <si>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</si>
  <si>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</si>
  <si>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</si>
  <si>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</si>
  <si>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</si>
  <si>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</si>
  <si>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</si>
  <si>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</si>
  <si>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</si>
  <si>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</si>
  <si>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</si>
  <si>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</si>
  <si>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</si>
  <si>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</si>
  <si>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</si>
  <si>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</si>
  <si>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</si>
  <si>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</si>
  <si>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</si>
  <si>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</si>
  <si>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</si>
  <si>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</si>
  <si>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</si>
  <si>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</si>
  <si>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</si>
  <si>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</si>
  <si>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</si>
  <si>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</si>
  <si>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</si>
  <si>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</si>
  <si>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</si>
  <si>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</si>
  <si>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</si>
  <si>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</si>
  <si>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</si>
  <si>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</si>
  <si>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</si>
  <si>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</si>
  <si>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</si>
  <si>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</si>
  <si>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</si>
  <si>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</si>
  <si>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</si>
  <si>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</si>
  <si>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</si>
  <si>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</si>
  <si>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</si>
  <si>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</si>
  <si>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</si>
  <si>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</si>
  <si>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</si>
  <si>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</si>
  <si>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</si>
  <si>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</si>
  <si>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</si>
  <si>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</si>
  <si>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</si>
  <si>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</si>
  <si>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</si>
  <si>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</si>
  <si>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</si>
  <si>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</si>
  <si>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</si>
  <si>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</si>
  <si>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</si>
  <si>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</si>
  <si>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</si>
  <si>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</si>
  <si>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</si>
  <si>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</si>
  <si>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</si>
  <si>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</si>
  <si>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</si>
  <si>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</si>
  <si>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</si>
  <si>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</si>
  <si>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</si>
  <si>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</si>
  <si>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</si>
  <si>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</si>
  <si>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</si>
  <si>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</si>
  <si>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</si>
  <si>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</si>
  <si>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</si>
  <si>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</si>
  <si>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</si>
  <si>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</si>
  <si>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</si>
  <si>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</si>
  <si>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</si>
  <si>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</si>
  <si>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</si>
  <si>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</si>
  <si>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</si>
  <si>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</si>
  <si>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</si>
  <si>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</si>
  <si>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</si>
  <si>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</si>
  <si>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</si>
  <si>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</si>
  <si>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</si>
  <si>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</si>
  <si>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</si>
  <si>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</si>
  <si>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</si>
  <si>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</si>
  <si>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</si>
  <si>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</si>
  <si>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</si>
  <si>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</si>
  <si>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</si>
  <si>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</si>
  <si>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</si>
  <si>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</si>
  <si>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</si>
  <si>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</si>
  <si>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</si>
  <si>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</si>
  <si>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</si>
  <si>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</si>
  <si>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</si>
  <si>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</si>
  <si>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</si>
  <si>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</si>
  <si>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</si>
  <si>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</si>
  <si>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</si>
  <si>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</si>
  <si>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</si>
  <si>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</si>
  <si>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</si>
  <si>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</si>
  <si>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</si>
  <si>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</si>
  <si>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</si>
  <si>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</si>
  <si>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</si>
  <si>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</si>
  <si>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</si>
  <si>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</si>
  <si>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</si>
  <si>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</si>
  <si>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</si>
  <si>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</si>
  <si>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</si>
  <si>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</si>
  <si>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</si>
  <si>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</si>
  <si>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</si>
  <si>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</si>
  <si>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</si>
  <si>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</si>
  <si>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</si>
  <si>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</si>
  <si>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</si>
  <si>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</si>
  <si>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</si>
  <si>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</si>
  <si>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</si>
  <si>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</si>
  <si>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</si>
  <si>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</si>
  <si>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</si>
  <si>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</si>
  <si>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</si>
  <si>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</si>
  <si>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</si>
  <si>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</si>
  <si>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</si>
  <si>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</si>
  <si>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</si>
  <si>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</si>
  <si>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</si>
  <si>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</si>
  <si>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</si>
  <si>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</si>
  <si>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</si>
  <si>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</si>
  <si>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</si>
  <si>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</si>
  <si>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</si>
  <si>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</si>
  <si>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</si>
  <si>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</si>
  <si>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</si>
  <si>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</si>
  <si>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</si>
  <si>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</si>
  <si>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</si>
  <si>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</si>
  <si>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</si>
  <si>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</si>
  <si>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</si>
  <si>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</si>
  <si>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</si>
  <si>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</si>
  <si>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</si>
  <si>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</si>
  <si>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</si>
  <si>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</si>
  <si>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</si>
  <si>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</si>
  <si>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</si>
  <si>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</si>
  <si>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</si>
  <si>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</si>
  <si>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</si>
  <si>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</si>
  <si>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</si>
  <si>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</si>
  <si>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</si>
  <si>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</si>
  <si>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</si>
  <si>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</si>
  <si>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</si>
  <si>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</si>
  <si>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</si>
  <si>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</si>
  <si>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</si>
  <si>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</si>
  <si>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</si>
  <si>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</si>
  <si>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</si>
  <si>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</si>
  <si>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</si>
  <si>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</si>
  <si>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</si>
  <si>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</si>
  <si>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</si>
  <si>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</si>
  <si>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</si>
  <si>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</si>
  <si>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</si>
  <si>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</si>
  <si>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</si>
  <si>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</si>
  <si>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</si>
  <si>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</si>
  <si>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</si>
  <si>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</si>
  <si>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</si>
  <si>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</si>
  <si>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</si>
  <si>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</si>
  <si>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</si>
  <si>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</si>
  <si>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</si>
  <si>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</si>
  <si>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</si>
  <si>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</si>
  <si>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</si>
  <si>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</si>
  <si>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</si>
  <si>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</si>
  <si>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</si>
  <si>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</si>
  <si>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</si>
  <si>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</si>
  <si>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</si>
  <si>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</si>
  <si>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</si>
  <si>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</si>
  <si>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</si>
  <si>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</si>
  <si>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</si>
  <si>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</si>
  <si>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</si>
  <si>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</si>
  <si>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</si>
  <si>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</si>
  <si>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</si>
  <si>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</si>
  <si>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</si>
  <si>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</si>
  <si>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</si>
  <si>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</si>
  <si>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</si>
  <si>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</si>
  <si>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</si>
  <si>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</si>
  <si>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</si>
  <si>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</si>
  <si>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</si>
  <si>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</si>
  <si>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</si>
  <si>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</si>
  <si>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</si>
  <si>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</si>
  <si>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</si>
  <si>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</si>
  <si>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</si>
  <si>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</si>
  <si>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</si>
  <si>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</si>
  <si>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</si>
  <si>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</si>
  <si>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</si>
  <si>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</si>
  <si>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</si>
  <si>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</si>
  <si>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</si>
  <si>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</si>
  <si>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</si>
  <si>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</si>
  <si>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</si>
  <si>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</si>
  <si>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</si>
  <si>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</si>
  <si>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</si>
  <si>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</si>
  <si>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</si>
  <si>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</si>
  <si>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</si>
  <si>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</si>
  <si>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</si>
  <si>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</si>
  <si>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</si>
  <si>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</si>
  <si>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</si>
  <si>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</si>
  <si>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</si>
  <si>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</si>
  <si>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</si>
  <si>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</si>
  <si>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</si>
  <si>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</si>
  <si>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</si>
  <si>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</si>
  <si>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</si>
  <si>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</si>
  <si>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</si>
  <si>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</si>
  <si>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</si>
  <si>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</si>
  <si>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</si>
  <si>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</si>
  <si>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</si>
  <si>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</si>
  <si>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</si>
  <si>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</si>
  <si>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</si>
  <si>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</si>
  <si>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</si>
  <si>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</si>
  <si>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</si>
  <si>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</si>
  <si>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</si>
  <si>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</si>
  <si>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</si>
  <si>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</si>
  <si>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</si>
  <si>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</si>
  <si>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</si>
  <si>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</si>
  <si>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</si>
  <si>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</si>
  <si>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</si>
  <si>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</si>
  <si>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</si>
  <si>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</si>
  <si>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</si>
  <si>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</si>
  <si>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</si>
  <si>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</si>
  <si>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</si>
  <si>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</si>
  <si>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</si>
  <si>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</si>
  <si>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</si>
  <si>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</si>
  <si>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</si>
  <si>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</si>
  <si>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</si>
  <si>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</si>
  <si>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</si>
  <si>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</si>
  <si>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</si>
  <si>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</si>
  <si>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</si>
  <si>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</si>
  <si>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</si>
  <si>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</si>
  <si>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</si>
  <si>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</si>
  <si>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</si>
  <si>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</si>
  <si>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</si>
  <si>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</si>
  <si>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</si>
  <si>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</si>
  <si>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</si>
  <si>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</si>
  <si>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</si>
  <si>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</si>
  <si>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</si>
  <si>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</si>
  <si>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</si>
  <si>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</si>
  <si>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</si>
  <si>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</si>
  <si>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</si>
  <si>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</si>
  <si>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</si>
  <si>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</si>
  <si>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</si>
  <si>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</si>
  <si>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</si>
  <si>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</si>
  <si>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</si>
  <si>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</si>
  <si>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</si>
  <si>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</si>
  <si>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</si>
  <si>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</si>
  <si>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</si>
  <si>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</si>
  <si>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</si>
  <si>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</si>
  <si>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</si>
  <si>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</si>
  <si>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</si>
  <si>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</si>
  <si>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</si>
  <si>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</si>
  <si>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</si>
  <si>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</si>
  <si>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</si>
  <si>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</si>
  <si>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</si>
  <si>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</si>
  <si>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</si>
  <si>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</si>
  <si>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</si>
  <si>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</si>
  <si>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</si>
  <si>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</si>
  <si>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</si>
  <si>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</si>
  <si>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</si>
  <si>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</si>
  <si>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</si>
  <si>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</si>
  <si>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</si>
  <si>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</si>
  <si>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</si>
  <si>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</si>
  <si>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</si>
  <si>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</si>
  <si>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</si>
  <si>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</si>
  <si>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</si>
  <si>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</si>
  <si>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</si>
  <si>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</si>
  <si>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</si>
  <si>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</si>
  <si>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</si>
  <si>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</si>
  <si>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</si>
  <si>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</si>
  <si>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</si>
  <si>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</si>
  <si>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</si>
  <si>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</si>
  <si>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</si>
  <si>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</si>
  <si>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</si>
  <si>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</si>
  <si>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</si>
  <si>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</si>
  <si>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</si>
  <si>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</si>
  <si>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</si>
  <si>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</si>
  <si>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</si>
  <si>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</si>
  <si>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</si>
  <si>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</si>
  <si>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</si>
  <si>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</si>
  <si>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</si>
  <si>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</si>
  <si>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</si>
  <si>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</si>
  <si>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</si>
  <si>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</si>
  <si>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</si>
  <si>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</si>
  <si>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</si>
  <si>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</si>
  <si>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</si>
  <si>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</si>
  <si>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</si>
  <si>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</si>
  <si>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</si>
  <si>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</si>
  <si>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</si>
  <si>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</si>
  <si>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</si>
  <si>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</si>
  <si>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</si>
  <si>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</si>
  <si>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</si>
  <si>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</si>
  <si>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</si>
  <si>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</si>
  <si>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</si>
  <si>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</si>
  <si>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</si>
  <si>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</si>
  <si>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</si>
  <si>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</si>
  <si>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</si>
  <si>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</si>
  <si>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</si>
  <si>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</si>
  <si>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</si>
  <si>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</si>
  <si>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</si>
  <si>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</si>
  <si>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</si>
  <si>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</si>
  <si>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</si>
  <si>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</si>
  <si>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</si>
  <si>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</si>
  <si>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</si>
  <si>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</si>
  <si>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</si>
  <si>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</si>
  <si>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</si>
  <si>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</si>
  <si>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</si>
  <si>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</si>
  <si>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</si>
  <si>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</si>
  <si>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</si>
  <si>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</si>
  <si>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</si>
  <si>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</si>
  <si>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</si>
  <si>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</si>
  <si>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</si>
  <si>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</si>
  <si>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</si>
  <si>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</si>
  <si>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</si>
  <si>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</si>
  <si>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</si>
  <si>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</si>
  <si>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</si>
  <si>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</si>
  <si>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</si>
  <si>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</si>
  <si>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</si>
  <si>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</si>
  <si>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</si>
  <si>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</si>
  <si>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</si>
  <si>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</si>
  <si>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</si>
  <si>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</si>
  <si>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</si>
  <si>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</si>
  <si>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</si>
  <si>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</si>
  <si>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</si>
  <si>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</si>
  <si>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</si>
  <si>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</si>
  <si>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</si>
  <si>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</si>
  <si>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</si>
  <si>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</si>
  <si>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</si>
  <si>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</si>
  <si>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</si>
  <si>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</si>
  <si>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</si>
  <si>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</si>
  <si>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</si>
  <si>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</si>
  <si>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</si>
  <si>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</si>
  <si>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</si>
  <si>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</si>
  <si>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</si>
  <si>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</si>
  <si>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</si>
  <si>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</si>
  <si>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</si>
  <si>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</si>
  <si>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</si>
  <si>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</si>
  <si>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</si>
  <si>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</si>
  <si>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</si>
  <si>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</si>
  <si>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</si>
  <si>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</si>
  <si>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</si>
  <si>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</si>
  <si>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</si>
  <si>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</si>
  <si>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</si>
  <si>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</si>
  <si>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</si>
  <si>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</si>
  <si>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</si>
  <si>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</si>
  <si>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</si>
  <si>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</si>
  <si>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</si>
  <si>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</si>
  <si>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</si>
  <si>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</si>
  <si>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</si>
  <si>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</si>
  <si>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</si>
  <si>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</si>
  <si>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</si>
  <si>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</si>
  <si>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</si>
  <si>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</si>
  <si>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</si>
  <si>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</si>
  <si>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</si>
  <si>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</si>
  <si>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</si>
  <si>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</si>
  <si>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</si>
  <si>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</si>
  <si>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</si>
  <si>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</si>
  <si>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</si>
  <si>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</si>
  <si>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</si>
  <si>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</si>
  <si>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</si>
  <si>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</si>
  <si>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</si>
  <si>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</si>
  <si>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</si>
  <si>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</si>
  <si>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</si>
  <si>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</si>
  <si>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</si>
  <si>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</si>
  <si>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</si>
  <si>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</si>
  <si>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</si>
  <si>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</si>
  <si>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</si>
  <si>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</si>
  <si>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</si>
  <si>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</si>
  <si>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</si>
  <si>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</si>
  <si>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</si>
  <si>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</si>
  <si>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</si>
  <si>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</si>
  <si>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</si>
  <si>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</si>
  <si>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</si>
  <si>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</si>
  <si>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</si>
  <si>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</si>
  <si>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</si>
  <si>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</si>
  <si>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</si>
  <si>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</si>
  <si>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</si>
  <si>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</si>
  <si>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</si>
  <si>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</si>
  <si>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</si>
  <si>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</si>
  <si>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</si>
  <si>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</si>
  <si>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</si>
  <si>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</si>
  <si>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</si>
  <si>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</si>
  <si>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</si>
  <si>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</si>
  <si>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</si>
  <si>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</si>
  <si>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</si>
  <si>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</si>
  <si>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</si>
  <si>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</si>
  <si>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</si>
  <si>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</si>
  <si>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</si>
  <si>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</si>
  <si>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</si>
  <si>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</si>
  <si>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</si>
  <si>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</si>
  <si>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</si>
  <si>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</si>
  <si>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</si>
  <si>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</si>
  <si>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</si>
  <si>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</si>
  <si>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</si>
  <si>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</si>
  <si>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</si>
  <si>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</si>
  <si>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</si>
  <si>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</si>
  <si>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</si>
  <si>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</si>
  <si>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</si>
  <si>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</si>
  <si>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</si>
  <si>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</si>
  <si>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</si>
  <si>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</si>
  <si>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</si>
  <si>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</si>
  <si>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</si>
  <si>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</si>
  <si>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</si>
  <si>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</si>
  <si>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</si>
  <si>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</si>
  <si>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</si>
  <si>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</si>
  <si>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</si>
  <si>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</si>
  <si>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</si>
  <si>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</si>
  <si>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</si>
  <si>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</si>
  <si>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</si>
  <si>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</si>
  <si>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</si>
  <si>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</si>
  <si>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</si>
  <si>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</si>
  <si>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</si>
  <si>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</si>
  <si>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</si>
  <si>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</si>
  <si>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</si>
  <si>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</si>
  <si>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</si>
  <si>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</si>
  <si>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</si>
  <si>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</si>
  <si>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</si>
  <si>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</si>
  <si>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</si>
  <si>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</si>
  <si>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</si>
  <si>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</si>
  <si>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</si>
  <si>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</si>
  <si>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</si>
  <si>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</si>
  <si>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</si>
  <si>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</si>
  <si>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</si>
  <si>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</si>
  <si>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</si>
  <si>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</si>
  <si>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</si>
  <si>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</si>
  <si>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</si>
  <si>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</si>
  <si>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</si>
  <si>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</si>
  <si>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</si>
  <si>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</si>
  <si>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</si>
  <si>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</si>
  <si>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</si>
  <si>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</si>
  <si>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</si>
  <si>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</si>
  <si>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</si>
  <si>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</si>
  <si>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</si>
  <si>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</si>
  <si>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</si>
  <si>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</si>
  <si>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</si>
  <si>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</si>
  <si>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</si>
  <si>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</si>
  <si>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</si>
  <si>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</si>
  <si>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</si>
  <si>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</si>
  <si>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</si>
  <si>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</si>
  <si>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</si>
  <si>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</si>
  <si>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</si>
  <si>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</si>
  <si>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</si>
  <si>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</si>
  <si>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</si>
  <si>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</si>
  <si>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</si>
  <si>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</si>
  <si>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</si>
  <si>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</si>
  <si>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</si>
  <si>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</si>
  <si>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</si>
  <si>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</si>
  <si>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</si>
  <si>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</si>
  <si>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</si>
  <si>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</si>
  <si>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</si>
  <si>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</si>
  <si>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</si>
  <si>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</si>
  <si>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</si>
  <si>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</si>
  <si>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</si>
  <si>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</si>
  <si>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</si>
  <si>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</si>
  <si>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</si>
  <si>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</si>
  <si>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</si>
  <si>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</si>
  <si>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</si>
  <si>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</si>
  <si>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</si>
  <si>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</si>
  <si>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</si>
  <si>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</si>
  <si>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</si>
  <si>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</si>
  <si>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</si>
  <si>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</si>
  <si>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</si>
  <si>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</si>
  <si>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</si>
  <si>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</si>
  <si>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</si>
  <si>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</si>
  <si>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</si>
  <si>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</si>
  <si>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</si>
  <si>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</si>
  <si>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</si>
  <si>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</si>
  <si>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</si>
  <si>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</si>
  <si>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</si>
  <si>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</si>
  <si>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</si>
  <si>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</si>
  <si>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</si>
  <si>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</si>
  <si>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</si>
  <si>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</si>
  <si>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</si>
  <si>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</si>
  <si>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</si>
  <si>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</si>
  <si>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</si>
  <si>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</si>
  <si>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</si>
  <si>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</si>
  <si>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</si>
  <si>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</si>
  <si>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</si>
  <si>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</si>
  <si>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</si>
  <si>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</si>
  <si>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</si>
  <si>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</si>
  <si>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</si>
  <si>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</si>
  <si>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</si>
  <si>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</si>
  <si>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</si>
  <si>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</si>
  <si>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</si>
  <si>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</si>
  <si>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</si>
  <si>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</si>
  <si>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</si>
  <si>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</si>
  <si>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</si>
  <si>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</si>
  <si>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</si>
  <si>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</si>
  <si>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</si>
  <si>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</si>
  <si>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</si>
  <si>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</si>
  <si>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</si>
  <si>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</si>
  <si>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</si>
  <si>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</si>
  <si>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</si>
  <si>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</si>
  <si>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</si>
  <si>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</si>
  <si>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</si>
  <si>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</si>
  <si>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</si>
  <si>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</si>
  <si>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</si>
  <si>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</si>
  <si>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</si>
  <si>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</si>
  <si>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</si>
  <si>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</si>
  <si>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</si>
  <si>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</si>
  <si>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</si>
  <si>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</si>
  <si>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</si>
  <si>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</si>
  <si>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</si>
  <si>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</si>
  <si>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</si>
  <si>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</si>
  <si>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</si>
  <si>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</si>
  <si>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</si>
  <si>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</si>
  <si>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</si>
  <si>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</si>
  <si>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</si>
  <si>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</si>
  <si>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</si>
  <si>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</si>
  <si>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</si>
  <si>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</si>
  <si>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</si>
  <si>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</si>
  <si>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</si>
  <si>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</si>
  <si>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</si>
  <si>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</si>
  <si>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</si>
  <si>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</si>
  <si>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</si>
  <si>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</si>
  <si>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</si>
  <si>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</si>
  <si>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</si>
  <si>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</si>
  <si>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</si>
  <si>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</si>
  <si>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</si>
  <si>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</si>
  <si>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</si>
  <si>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</si>
  <si>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</si>
  <si>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</si>
  <si>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</si>
  <si>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</si>
  <si>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</si>
  <si>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</si>
  <si>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</si>
  <si>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</si>
  <si>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</si>
  <si>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</si>
  <si>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</si>
  <si>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</si>
  <si>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</si>
  <si>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</si>
  <si>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</si>
  <si>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</si>
  <si>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</si>
  <si>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</si>
  <si>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</si>
  <si>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</si>
  <si>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</si>
  <si>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</si>
  <si>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</si>
  <si>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</si>
  <si>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</si>
  <si>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</si>
  <si>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</si>
  <si>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</si>
  <si>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</si>
  <si>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</si>
  <si>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</si>
  <si>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</si>
  <si>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</si>
  <si>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</si>
  <si>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</si>
  <si>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</si>
  <si>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</si>
  <si>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</si>
  <si>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</si>
  <si>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</si>
  <si>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</si>
  <si>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</si>
  <si>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</si>
  <si>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</si>
  <si>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</si>
  <si>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</si>
  <si>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</si>
  <si>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</si>
  <si>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</si>
  <si>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</si>
  <si>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</si>
  <si>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</si>
  <si>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</si>
  <si>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</si>
  <si>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</si>
  <si>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</si>
  <si>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</si>
  <si>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</si>
  <si>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</si>
  <si>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</si>
  <si>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</si>
  <si>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</si>
  <si>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</si>
  <si>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</si>
  <si>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</si>
  <si>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</si>
  <si>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</si>
  <si>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</si>
  <si>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</si>
  <si>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</si>
  <si>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</si>
  <si>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</si>
  <si>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</si>
  <si>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</si>
  <si>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</si>
  <si>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</si>
  <si>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</si>
  <si>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</si>
  <si>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</si>
  <si>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</si>
  <si>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</si>
  <si>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</si>
  <si>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</si>
  <si>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</si>
  <si>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</si>
  <si>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</si>
  <si>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</si>
  <si>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</si>
  <si>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</si>
  <si>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</si>
  <si>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</si>
  <si>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</si>
  <si>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</si>
  <si>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</si>
  <si>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</si>
  <si>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</si>
  <si>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</si>
  <si>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</si>
  <si>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</si>
  <si>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</si>
  <si>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</si>
  <si>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</si>
  <si>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</si>
  <si>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</si>
  <si>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</si>
  <si>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</si>
  <si>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</si>
  <si>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</si>
  <si>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</si>
  <si>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</si>
  <si>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</si>
  <si>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</si>
  <si>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</si>
  <si>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</si>
  <si>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</si>
  <si>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</si>
  <si>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</si>
  <si>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</si>
  <si>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</si>
  <si>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</si>
  <si>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</si>
  <si>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</si>
  <si>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</si>
  <si>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</si>
  <si>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</si>
  <si>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</si>
  <si>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</si>
  <si>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</si>
  <si>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</si>
  <si>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</si>
  <si>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</si>
  <si>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</si>
  <si>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</si>
  <si>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</si>
  <si>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</si>
  <si>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</si>
  <si>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</si>
  <si>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</si>
  <si>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</si>
  <si>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</si>
  <si>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</si>
  <si>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</si>
  <si>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</si>
  <si>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</si>
  <si>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</si>
  <si>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</si>
  <si>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</si>
  <si>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</si>
  <si>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</si>
  <si>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</si>
  <si>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</si>
  <si>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</si>
  <si>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</si>
  <si>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</si>
  <si>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</si>
  <si>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</si>
  <si>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</si>
  <si>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</si>
  <si>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</si>
  <si>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</si>
  <si>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</si>
  <si>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</si>
  <si>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</si>
  <si>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</si>
  <si>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</si>
  <si>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</si>
  <si>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</si>
  <si>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</si>
  <si>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</si>
  <si>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</si>
  <si>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</si>
  <si>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</si>
  <si>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</si>
  <si>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</si>
  <si>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</si>
  <si>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</si>
  <si>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</si>
  <si>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</si>
  <si>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</si>
  <si>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</si>
  <si>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</si>
  <si>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</si>
  <si>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</si>
  <si>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</si>
  <si>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</si>
  <si>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</si>
  <si>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</si>
  <si>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</si>
  <si>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</si>
  <si>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</si>
  <si>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</si>
  <si>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</si>
  <si>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</si>
  <si>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</si>
  <si>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</si>
  <si>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</si>
  <si>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</si>
  <si>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</si>
  <si>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</si>
  <si>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</si>
  <si>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</si>
  <si>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</si>
  <si>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</si>
  <si>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</si>
  <si>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</si>
  <si>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</si>
  <si>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</si>
  <si>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</si>
  <si>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</si>
  <si>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</si>
  <si>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</si>
  <si>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</si>
  <si>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</si>
  <si>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</si>
  <si>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</si>
  <si>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</si>
  <si>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</si>
  <si>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</si>
  <si>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</si>
  <si>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</si>
  <si>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</si>
  <si>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</si>
  <si>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</si>
  <si>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</si>
  <si>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</si>
  <si>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</si>
  <si>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</si>
  <si>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</si>
  <si>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</si>
  <si>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</si>
  <si>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</si>
  <si>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</si>
  <si>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</si>
  <si>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</si>
  <si>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</si>
  <si>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</si>
  <si>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</si>
  <si>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</si>
  <si>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</si>
  <si>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</si>
  <si>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</si>
  <si>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</si>
  <si>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</si>
  <si>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</si>
  <si>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</si>
  <si>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</si>
  <si>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</si>
  <si>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</si>
  <si>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</si>
  <si>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</si>
  <si>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</si>
  <si>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</si>
  <si>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</si>
  <si>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</si>
  <si>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</si>
  <si>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</si>
  <si>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</si>
  <si>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</si>
  <si>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</si>
  <si>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</si>
  <si>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</si>
  <si>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</si>
  <si>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</si>
  <si>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</si>
  <si>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</si>
  <si>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</si>
  <si>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</si>
  <si>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</si>
  <si>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</si>
  <si>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</si>
  <si>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</si>
  <si>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</si>
  <si>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</si>
  <si>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</si>
  <si>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</si>
  <si>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</si>
  <si>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</si>
  <si>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</si>
  <si>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</si>
  <si>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</si>
  <si>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</si>
  <si>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</si>
  <si>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</si>
  <si>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</si>
  <si>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</si>
  <si>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</si>
  <si>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</si>
  <si>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</si>
  <si>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</si>
  <si>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</si>
  <si>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</si>
  <si>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</si>
  <si>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</si>
  <si>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</si>
  <si>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</si>
  <si>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</si>
  <si>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</si>
  <si>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</si>
  <si>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</si>
  <si>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</si>
  <si>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</si>
  <si>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</si>
  <si>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</si>
  <si>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</si>
  <si>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</si>
  <si>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</si>
  <si>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</si>
  <si>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</si>
  <si>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</si>
  <si>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</si>
  <si>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</si>
  <si>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</si>
  <si>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</si>
  <si>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</si>
  <si>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</si>
  <si>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</si>
  <si>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</si>
  <si>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</si>
  <si>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</si>
  <si>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</si>
  <si>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</si>
  <si>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</si>
  <si>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</si>
  <si>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</si>
  <si>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</si>
  <si>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</si>
  <si>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</si>
  <si>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</si>
  <si>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</si>
  <si>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</si>
  <si>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</si>
  <si>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</si>
  <si>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</si>
  <si>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</si>
  <si>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</si>
  <si>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</si>
  <si>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</si>
  <si>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</si>
  <si>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</si>
  <si>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</si>
  <si>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</si>
  <si>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</si>
  <si>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</si>
  <si>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</si>
  <si>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</si>
  <si>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</si>
  <si>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</si>
  <si>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</si>
  <si>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</si>
  <si>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</si>
  <si>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</si>
  <si>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</si>
  <si>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</si>
  <si>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</si>
  <si>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</si>
  <si>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</si>
  <si>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</si>
  <si>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</si>
  <si>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</si>
  <si>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</si>
  <si>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</si>
  <si>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</si>
  <si>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</si>
  <si>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</si>
  <si>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</si>
  <si>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</si>
  <si>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</si>
  <si>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</si>
  <si>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</si>
  <si>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</si>
  <si>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</si>
  <si>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</si>
  <si>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</si>
  <si>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</si>
  <si>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</si>
  <si>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</si>
  <si>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</si>
  <si>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</si>
  <si>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</si>
  <si>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</si>
  <si>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</si>
  <si>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</si>
  <si>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</si>
  <si>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</si>
  <si>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</si>
  <si>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</si>
  <si>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</si>
  <si>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</si>
  <si>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</si>
  <si>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</si>
  <si>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</si>
  <si>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</si>
  <si>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</si>
  <si>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</si>
  <si>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</si>
  <si>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</si>
  <si>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</si>
  <si>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</si>
  <si>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</si>
  <si>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</si>
  <si>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</si>
  <si>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</si>
  <si>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</si>
  <si>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</si>
  <si>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</si>
  <si>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</si>
  <si>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</si>
  <si>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</si>
  <si>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</si>
  <si>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</si>
  <si>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</si>
  <si>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</si>
  <si>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</si>
  <si>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</si>
  <si>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</si>
  <si>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</si>
  <si>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</si>
  <si>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</si>
  <si>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</si>
  <si>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</si>
  <si>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</si>
  <si>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</si>
  <si>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</si>
  <si>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</si>
  <si>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</si>
  <si>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</si>
  <si>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</si>
  <si>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</si>
  <si>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</si>
  <si>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</si>
  <si>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</si>
  <si>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</si>
  <si>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</si>
  <si>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</si>
  <si>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</si>
  <si>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</si>
  <si>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</si>
  <si>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</si>
  <si>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</si>
  <si>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</si>
  <si>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</si>
  <si>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</si>
  <si>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</si>
  <si>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</si>
  <si>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</si>
  <si>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</si>
  <si>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</si>
  <si>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</si>
  <si>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</si>
  <si>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</si>
  <si>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</si>
  <si>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</si>
  <si>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</si>
  <si>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</si>
  <si>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</si>
  <si>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</si>
  <si>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</si>
  <si>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</si>
  <si>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</si>
  <si>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</si>
  <si>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</si>
  <si>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</si>
  <si>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</si>
  <si>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</si>
  <si>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</si>
  <si>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</si>
  <si>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</si>
  <si>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</si>
  <si>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</si>
  <si>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</si>
  <si>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</si>
  <si>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</si>
  <si>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</si>
  <si>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</si>
  <si>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</si>
  <si>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</si>
  <si>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</si>
  <si>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</si>
  <si>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</si>
  <si>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</si>
  <si>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</si>
  <si>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</si>
  <si>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</si>
  <si>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</si>
  <si>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</si>
  <si>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</si>
  <si>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</si>
  <si>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</si>
  <si>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</si>
  <si>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</si>
  <si>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</si>
  <si>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</si>
  <si>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</si>
  <si>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</si>
  <si>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</si>
  <si>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</si>
  <si>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</si>
  <si>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</si>
  <si>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</si>
  <si>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</si>
  <si>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</si>
  <si>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</si>
  <si>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</si>
  <si>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</si>
  <si>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</si>
  <si>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</si>
  <si>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</si>
  <si>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</si>
  <si>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</si>
  <si>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</si>
  <si>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</si>
  <si>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</si>
  <si>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</si>
  <si>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</si>
  <si>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</si>
  <si>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</si>
  <si>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</si>
  <si>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</si>
  <si>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</si>
  <si>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</si>
  <si>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</si>
  <si>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</si>
  <si>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</si>
  <si>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</si>
  <si>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</si>
  <si>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</si>
  <si>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</si>
  <si>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</si>
  <si>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</si>
  <si>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</si>
  <si>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</si>
  <si>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</si>
  <si>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</si>
  <si>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</si>
  <si>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</si>
  <si>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</si>
  <si>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</si>
  <si>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</si>
  <si>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</si>
  <si>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</si>
  <si>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</si>
  <si>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</si>
  <si>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</si>
  <si>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</si>
  <si>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</si>
  <si>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</si>
  <si>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</si>
  <si>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</si>
  <si>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</si>
  <si>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</si>
  <si>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</si>
  <si>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</si>
  <si>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</si>
  <si>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</si>
  <si>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</si>
  <si>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</si>
  <si>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</si>
  <si>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</si>
  <si>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</si>
  <si>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</si>
  <si>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</si>
  <si>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</si>
  <si>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</si>
  <si>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</si>
  <si>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</si>
  <si>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</si>
  <si>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</si>
  <si>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</si>
  <si>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</si>
  <si>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</si>
  <si>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</si>
  <si>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</si>
  <si>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</si>
  <si>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</si>
  <si>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</si>
  <si>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</si>
  <si>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</si>
  <si>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</si>
  <si>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</si>
  <si>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</si>
  <si>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</si>
  <si>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</si>
  <si>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</si>
  <si>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</si>
  <si>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</si>
  <si>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</si>
  <si>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</si>
  <si>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</si>
  <si>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</si>
  <si>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</si>
  <si>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</si>
  <si>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</si>
  <si>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</si>
  <si>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</si>
  <si>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</si>
  <si>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</si>
  <si>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</si>
  <si>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</si>
  <si>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</si>
  <si>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</si>
  <si>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</si>
  <si>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</si>
  <si>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</si>
  <si>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</si>
  <si>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</si>
  <si>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</si>
  <si>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</si>
  <si>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</si>
  <si>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</si>
  <si>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</si>
  <si>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</si>
  <si>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</si>
  <si>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</si>
  <si>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</si>
  <si>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</si>
  <si>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</si>
  <si>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</si>
  <si>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</si>
  <si>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</si>
  <si>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</si>
  <si>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</si>
  <si>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</si>
  <si>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</si>
  <si>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</si>
  <si>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</si>
  <si>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</si>
  <si>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</si>
  <si>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</si>
  <si>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</si>
  <si>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</si>
  <si>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</si>
  <si>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</si>
  <si>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</si>
  <si>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</si>
  <si>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</si>
  <si>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</si>
  <si>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</si>
  <si>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</si>
  <si>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</si>
  <si>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</si>
  <si>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</si>
  <si>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</si>
  <si>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</si>
  <si>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</si>
  <si>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</si>
  <si>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</si>
  <si>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</si>
  <si>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</si>
  <si>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</si>
  <si>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</si>
  <si>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</si>
  <si>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</si>
  <si>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</si>
  <si>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</si>
  <si>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</si>
  <si>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</si>
  <si>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</si>
  <si>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</si>
  <si>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</si>
  <si>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</si>
  <si>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</si>
  <si>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</si>
  <si>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</si>
  <si>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</si>
  <si>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</si>
  <si>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</si>
  <si>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</si>
  <si>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</si>
  <si>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</si>
  <si>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</si>
  <si>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</si>
  <si>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</si>
  <si>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</si>
  <si>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</si>
  <si>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</si>
  <si>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</si>
  <si>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</si>
  <si>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</si>
  <si>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</si>
  <si>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</si>
  <si>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</si>
  <si>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</si>
  <si>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</si>
  <si>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</si>
  <si>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</si>
  <si>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</si>
  <si>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</si>
  <si>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</si>
  <si>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</si>
  <si>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</si>
  <si>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</si>
  <si>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</si>
  <si>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</si>
  <si>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</si>
  <si>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</si>
  <si>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</si>
  <si>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</si>
  <si>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</si>
  <si>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</si>
  <si>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</si>
  <si>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</si>
  <si>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</si>
  <si>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</si>
  <si>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</si>
  <si>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</si>
  <si>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</si>
  <si>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</si>
  <si>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</si>
  <si>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</si>
  <si>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</si>
  <si>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</si>
  <si>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</si>
  <si>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</si>
  <si>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</si>
  <si>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</si>
  <si>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</si>
  <si>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</si>
  <si>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</si>
  <si>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</si>
  <si>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</si>
  <si>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</si>
  <si>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</si>
  <si>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</si>
  <si>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</si>
  <si>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</si>
  <si>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</si>
  <si>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</si>
  <si>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</si>
  <si>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</si>
  <si>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</si>
  <si>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</si>
  <si>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</si>
  <si>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</si>
  <si>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</si>
  <si>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</si>
  <si>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</si>
  <si>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</si>
  <si>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</si>
  <si>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</si>
  <si>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</si>
  <si>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</si>
  <si>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</si>
  <si>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</si>
  <si>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</si>
  <si>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</si>
  <si>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</si>
  <si>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</si>
  <si>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</si>
  <si>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</si>
  <si>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</si>
  <si>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</si>
  <si>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</si>
  <si>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</si>
  <si>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</si>
  <si>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</si>
  <si>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</si>
  <si>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</si>
  <si>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</si>
  <si>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</si>
  <si>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</si>
  <si>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</si>
  <si>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</si>
  <si>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</si>
  <si>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</si>
  <si>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</si>
  <si>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</si>
  <si>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</si>
  <si>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</si>
  <si>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</si>
  <si>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</si>
  <si>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</si>
  <si>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</si>
  <si>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</si>
  <si>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</si>
  <si>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</si>
  <si>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</si>
  <si>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</si>
  <si>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</si>
  <si>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</si>
  <si>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</si>
  <si>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</si>
  <si>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</si>
  <si>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</si>
  <si>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</si>
  <si>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</si>
  <si>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</si>
  <si>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</si>
  <si>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</si>
  <si>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</si>
  <si>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</si>
  <si>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</si>
  <si>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</si>
  <si>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</si>
  <si>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</si>
  <si>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</si>
  <si>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</si>
  <si>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</si>
  <si>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</si>
  <si>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</si>
  <si>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</si>
  <si>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</si>
  <si>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</si>
  <si>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</si>
  <si>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</si>
  <si>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</si>
  <si>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</si>
  <si>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</si>
  <si>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</si>
  <si>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</si>
  <si>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</si>
  <si>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</si>
  <si>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</si>
  <si>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</si>
  <si>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</si>
  <si>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</si>
  <si>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</si>
  <si>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</si>
  <si>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</si>
  <si>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</si>
  <si>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</si>
  <si>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</si>
  <si>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</si>
  <si>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</si>
  <si>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</si>
  <si>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</si>
  <si>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</si>
  <si>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</si>
  <si>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</si>
  <si>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</si>
  <si>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</si>
  <si>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</si>
  <si>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</si>
  <si>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</si>
  <si>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</si>
  <si>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</si>
  <si>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</si>
  <si>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</si>
  <si>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</si>
  <si>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</si>
  <si>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</si>
  <si>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</si>
  <si>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</si>
  <si>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</si>
  <si>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</si>
  <si>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</si>
  <si>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</si>
  <si>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</si>
  <si>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</si>
  <si>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</si>
  <si>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</si>
  <si>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</si>
  <si>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</si>
  <si>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</si>
  <si>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</si>
  <si>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</si>
  <si>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</si>
  <si>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</si>
  <si>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</si>
  <si>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</si>
  <si>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</si>
  <si>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</si>
  <si>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</si>
  <si>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</si>
  <si>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</si>
  <si>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</si>
  <si>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</si>
  <si>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</si>
  <si>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</si>
  <si>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</si>
  <si>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</si>
  <si>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</si>
  <si>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</si>
  <si>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</si>
  <si>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</si>
  <si>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</si>
  <si>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</si>
  <si>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</si>
  <si>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</si>
  <si>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</si>
  <si>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</si>
  <si>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</si>
  <si>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</si>
  <si>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</si>
  <si>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</si>
  <si>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</si>
  <si>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</si>
  <si>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</si>
  <si>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</si>
  <si>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</si>
  <si>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</si>
  <si>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</si>
  <si>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</si>
  <si>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</si>
  <si>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</si>
  <si>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</si>
  <si>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</si>
  <si>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</si>
  <si>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</si>
  <si>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</si>
  <si>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</si>
  <si>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</si>
  <si>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</si>
  <si>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</si>
  <si>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</si>
  <si>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</si>
  <si>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</si>
  <si>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</si>
  <si>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</si>
  <si>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</si>
  <si>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</si>
  <si>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</si>
  <si>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</si>
  <si>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</si>
  <si>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</si>
  <si>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</si>
  <si>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</si>
  <si>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</si>
  <si>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</si>
  <si>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</si>
  <si>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</si>
  <si>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</si>
  <si>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</si>
  <si>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</si>
  <si>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</si>
  <si>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</si>
  <si>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</si>
  <si>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</si>
  <si>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</si>
  <si>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</si>
  <si>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</si>
  <si>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</si>
  <si>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</si>
  <si>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</si>
  <si>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</si>
  <si>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</si>
  <si>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</si>
  <si>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</si>
  <si>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</si>
  <si>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</si>
  <si>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</si>
  <si>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</si>
  <si>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</si>
  <si>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</si>
  <si>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</si>
  <si>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</si>
  <si>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</si>
  <si>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</si>
  <si>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</si>
  <si>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</si>
  <si>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</si>
  <si>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</si>
  <si>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</si>
  <si>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</si>
  <si>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</si>
  <si>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</si>
  <si>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</si>
  <si>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</si>
  <si>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</si>
  <si>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</si>
  <si>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</si>
  <si>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</si>
  <si>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</si>
  <si>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</si>
  <si>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</si>
  <si>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</si>
  <si>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</si>
  <si>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</si>
  <si>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</si>
  <si>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</si>
  <si>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</si>
  <si>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</si>
  <si>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</si>
  <si>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</si>
  <si>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</si>
  <si>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</si>
  <si>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</si>
  <si>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</si>
  <si>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</si>
  <si>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</si>
  <si>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</si>
  <si>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</si>
  <si>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</si>
  <si>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</si>
  <si>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</si>
  <si>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</si>
  <si>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</si>
  <si>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</si>
  <si>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</si>
  <si>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</si>
  <si>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</si>
  <si>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</si>
  <si>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</si>
  <si>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</si>
  <si>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</si>
  <si>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</si>
  <si>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</si>
  <si>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</si>
  <si>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</si>
  <si>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</si>
  <si>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</si>
  <si>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</si>
  <si>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</si>
  <si>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</si>
  <si>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</si>
  <si>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</si>
  <si>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</si>
  <si>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</si>
  <si>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</si>
  <si>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</si>
  <si>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</si>
  <si>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</si>
  <si>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</si>
  <si>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</si>
  <si>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</si>
  <si>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</si>
  <si>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</si>
  <si>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</si>
  <si>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</si>
  <si>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</si>
  <si>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</si>
  <si>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</si>
  <si>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</si>
  <si>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</si>
  <si>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</si>
  <si>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</si>
  <si>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</si>
  <si>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</si>
  <si>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</si>
  <si>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</si>
  <si>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</si>
  <si>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</si>
  <si>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</si>
  <si>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</si>
  <si>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</si>
  <si>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</si>
  <si>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</si>
  <si>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</si>
  <si>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</si>
  <si>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</si>
  <si>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</si>
  <si>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</si>
  <si>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</si>
  <si>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</si>
  <si>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</si>
  <si>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</si>
  <si>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</si>
  <si>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</si>
  <si>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</si>
  <si>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</si>
  <si>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</si>
  <si>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</si>
  <si>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</si>
  <si>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</si>
  <si>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</si>
  <si>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</si>
  <si>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</si>
  <si>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</si>
  <si>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</si>
  <si>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</si>
  <si>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</si>
  <si>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</si>
  <si>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</si>
  <si>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</si>
  <si>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</si>
  <si>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</si>
  <si>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</si>
  <si>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</si>
  <si>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</si>
  <si>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</si>
  <si>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</si>
  <si>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</si>
  <si>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</si>
  <si>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</si>
  <si>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</si>
  <si>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</si>
  <si>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</si>
  <si>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</si>
  <si>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</si>
  <si>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</si>
  <si>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</si>
  <si>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</si>
  <si>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</si>
  <si>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</si>
  <si>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</si>
  <si>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</si>
  <si>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</si>
  <si>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</si>
  <si>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</si>
  <si>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</si>
  <si>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</si>
  <si>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</si>
  <si>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</si>
  <si>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</si>
  <si>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</si>
  <si>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</si>
  <si>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</si>
  <si>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</si>
  <si>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</si>
  <si>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</si>
  <si>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</si>
  <si>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</si>
  <si>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</si>
  <si>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</si>
  <si>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</si>
  <si>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</si>
  <si>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</si>
  <si>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</si>
  <si>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</si>
  <si>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</si>
  <si>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</si>
  <si>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</si>
  <si>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</si>
  <si>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</si>
  <si>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</si>
  <si>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</si>
  <si>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</si>
  <si>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</si>
  <si>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</si>
  <si>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</si>
  <si>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</si>
  <si>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</si>
  <si>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</si>
  <si>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</si>
  <si>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</si>
  <si>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</si>
  <si>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</si>
  <si>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</si>
  <si>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</si>
  <si>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</si>
  <si>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</si>
  <si>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</si>
  <si>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</si>
  <si>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</si>
  <si>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</si>
  <si>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</si>
  <si>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</si>
  <si>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</si>
  <si>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</si>
  <si>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</si>
  <si>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</si>
  <si>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</si>
  <si>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</si>
  <si>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</si>
  <si>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</si>
  <si>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</si>
  <si>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</si>
  <si>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</si>
  <si>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</si>
  <si>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</si>
  <si>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</si>
  <si>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</si>
  <si>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</si>
  <si>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</si>
  <si>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</si>
  <si>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</si>
  <si>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</si>
  <si>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</si>
  <si>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</si>
  <si>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</si>
  <si>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</si>
  <si>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</si>
  <si>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</si>
  <si>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</si>
  <si>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</si>
  <si>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</si>
  <si>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</si>
  <si>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</si>
  <si>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</si>
  <si>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</si>
  <si>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</si>
  <si>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</si>
  <si>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</si>
  <si>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</si>
  <si>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</si>
  <si>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</si>
  <si>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</si>
  <si>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</si>
  <si>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</si>
  <si>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</si>
  <si>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</si>
  <si>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</si>
  <si>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</si>
  <si>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</si>
  <si>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</si>
  <si>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</si>
  <si>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</si>
  <si>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</si>
  <si>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</si>
  <si>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</si>
  <si>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</si>
  <si>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</si>
  <si>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</si>
  <si>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</si>
  <si>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</si>
  <si>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</si>
  <si>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</si>
  <si>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</si>
  <si>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</si>
  <si>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</si>
  <si>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</si>
  <si>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</si>
  <si>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</si>
  <si>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</si>
  <si>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</si>
  <si>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</si>
  <si>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</si>
  <si>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</si>
  <si>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</si>
  <si>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</si>
  <si>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</si>
  <si>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</si>
  <si>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</si>
  <si>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</si>
  <si>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</si>
  <si>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</si>
  <si>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</si>
  <si>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</si>
  <si>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</si>
  <si>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</si>
  <si>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</si>
  <si>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</si>
  <si>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</si>
  <si>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</si>
  <si>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</si>
  <si>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</si>
  <si>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</si>
  <si>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</si>
  <si>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</si>
  <si>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</si>
  <si>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</si>
  <si>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</si>
  <si>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</si>
  <si>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</si>
  <si>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</si>
  <si>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</si>
  <si>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</si>
  <si>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</si>
  <si>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</si>
  <si>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</si>
  <si>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</si>
  <si>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</si>
  <si>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</si>
  <si>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</si>
  <si>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</si>
  <si>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</si>
  <si>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</si>
  <si>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</si>
  <si>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</si>
  <si>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</si>
  <si>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</si>
  <si>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</si>
  <si>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</si>
  <si>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</si>
  <si>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</si>
  <si>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</si>
  <si>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</si>
  <si>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</si>
  <si>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</si>
  <si>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</si>
  <si>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</si>
  <si>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</si>
  <si>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</si>
  <si>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</si>
  <si>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</si>
  <si>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</si>
  <si>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</si>
  <si>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</si>
  <si>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</si>
  <si>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</si>
  <si>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</si>
  <si>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</si>
  <si>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</si>
  <si>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</si>
  <si>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</si>
  <si>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</si>
  <si>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</si>
  <si>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</si>
  <si>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</si>
  <si>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</si>
  <si>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</si>
  <si>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</si>
  <si>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</si>
  <si>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</si>
  <si>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</si>
  <si>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</si>
  <si>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</si>
  <si>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</si>
  <si>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</si>
  <si>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</si>
  <si>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</si>
  <si>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</si>
  <si>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</si>
  <si>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</si>
  <si>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</si>
  <si>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</si>
  <si>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</si>
  <si>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</si>
  <si>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</si>
  <si>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</si>
  <si>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</si>
  <si>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</si>
  <si>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</si>
  <si>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</si>
  <si>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</si>
  <si>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</si>
  <si>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</si>
  <si>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</si>
  <si>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</si>
  <si>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</si>
  <si>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</si>
  <si>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</si>
  <si>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</si>
  <si>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</si>
  <si>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</si>
  <si>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</si>
  <si>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</si>
  <si>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</si>
  <si>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</si>
  <si>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</si>
  <si>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</si>
  <si>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</si>
  <si>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</si>
  <si>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</si>
  <si>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</si>
  <si>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</si>
  <si>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</si>
  <si>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</si>
  <si>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</si>
  <si>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</si>
  <si>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</si>
  <si>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</si>
  <si>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</si>
  <si>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</si>
  <si>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</si>
  <si>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</si>
  <si>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</si>
  <si>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</si>
  <si>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</si>
  <si>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</si>
  <si>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</si>
  <si>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</si>
  <si>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</si>
  <si>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</si>
  <si>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</si>
  <si>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</si>
  <si>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</si>
  <si>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</si>
  <si>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</si>
  <si>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</si>
  <si>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</si>
  <si>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</si>
  <si>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</si>
  <si>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</si>
  <si>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</si>
  <si>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</si>
  <si>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</si>
  <si>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</si>
  <si>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</si>
  <si>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</si>
  <si>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</si>
  <si>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</si>
  <si>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</si>
  <si>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</si>
  <si>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</si>
  <si>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</si>
  <si>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</si>
  <si>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</si>
  <si>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</si>
  <si>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</si>
  <si>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</si>
  <si>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</si>
  <si>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</si>
  <si>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</si>
  <si>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</si>
  <si>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</si>
  <si>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</si>
  <si>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</si>
  <si>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</si>
  <si>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</si>
  <si>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</si>
  <si>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</si>
  <si>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</si>
  <si>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</si>
  <si>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</si>
  <si>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</si>
  <si>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</si>
  <si>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</si>
  <si>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</si>
  <si>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</si>
  <si>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</si>
  <si>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</si>
  <si>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</si>
  <si>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</si>
  <si>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</si>
  <si>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</si>
  <si>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</si>
  <si>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</si>
  <si>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</si>
  <si>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</si>
  <si>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</si>
  <si>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</si>
  <si>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</si>
  <si>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</si>
  <si>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</si>
  <si>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</si>
  <si>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</si>
  <si>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</si>
  <si>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</si>
  <si>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</si>
  <si>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</si>
  <si>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</si>
  <si>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</si>
  <si>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</si>
  <si>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</si>
  <si>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</si>
  <si>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</si>
  <si>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</si>
  <si>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</si>
  <si>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</si>
  <si>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</si>
  <si>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</si>
  <si>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</si>
  <si>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</si>
  <si>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</si>
  <si>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</si>
  <si>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</si>
  <si>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</si>
  <si>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</si>
  <si>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</si>
  <si>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</si>
  <si>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</si>
  <si>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</si>
  <si>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</si>
  <si>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</si>
  <si>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</si>
  <si>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</si>
  <si>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</si>
  <si>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</si>
  <si>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</si>
  <si>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</si>
  <si>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</si>
  <si>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</si>
  <si>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</si>
  <si>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</si>
  <si>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</si>
  <si>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</si>
  <si>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</si>
  <si>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</si>
  <si>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</si>
  <si>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</si>
  <si>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</si>
  <si>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</si>
  <si>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</si>
  <si>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</si>
  <si>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</si>
  <si>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</si>
  <si>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</si>
  <si>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</si>
  <si>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</si>
  <si>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</si>
  <si>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</si>
  <si>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</si>
  <si>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</si>
  <si>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</si>
  <si>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</si>
  <si>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</si>
  <si>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</si>
  <si>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</si>
  <si>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</si>
  <si>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</si>
  <si>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</si>
  <si>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</si>
  <si>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</si>
  <si>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</si>
  <si>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</si>
  <si>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</si>
  <si>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</si>
  <si>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</si>
  <si>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</si>
  <si>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</si>
  <si>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</si>
  <si>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</si>
  <si>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</si>
  <si>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</si>
  <si>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</si>
  <si>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</si>
  <si>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</si>
  <si>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</si>
  <si>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</si>
  <si>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</si>
  <si>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</si>
  <si>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</si>
  <si>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</si>
  <si>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</si>
  <si>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</si>
  <si>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</si>
  <si>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</si>
  <si>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</si>
  <si>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</si>
  <si>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</si>
  <si>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</si>
  <si>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</si>
  <si>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</si>
  <si>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</si>
  <si>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</si>
  <si>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</si>
  <si>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</si>
  <si>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</si>
  <si>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</si>
  <si>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</si>
  <si>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</si>
  <si>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</si>
  <si>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</si>
  <si>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</si>
  <si>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</si>
  <si>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</si>
  <si>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</si>
  <si>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</si>
  <si>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</si>
  <si>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</si>
  <si>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</si>
  <si>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</si>
  <si>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</si>
  <si>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</si>
  <si>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</si>
  <si>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</si>
  <si>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</si>
  <si>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</si>
  <si>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</si>
  <si>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</si>
  <si>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</si>
  <si>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</si>
  <si>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</si>
  <si>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</si>
  <si>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</si>
  <si>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</si>
  <si>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</si>
  <si>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</si>
  <si>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</si>
  <si>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</si>
  <si>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</si>
  <si>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</si>
  <si>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</si>
  <si>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</si>
  <si>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</si>
  <si>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</si>
  <si>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</si>
  <si>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</si>
  <si>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</si>
  <si>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</si>
  <si>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</si>
  <si>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</si>
  <si>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</si>
  <si>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</si>
  <si>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</si>
  <si>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</si>
  <si>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</si>
  <si>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</si>
  <si>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</si>
  <si>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</si>
  <si>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</si>
  <si>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</si>
  <si>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</si>
  <si>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</si>
  <si>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</si>
  <si>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</si>
  <si>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</si>
  <si>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</si>
  <si>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</si>
  <si>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</si>
  <si>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</si>
  <si>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</si>
  <si>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</si>
  <si>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</si>
  <si>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</si>
  <si>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</si>
  <si>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</si>
  <si>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</si>
  <si>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</si>
  <si>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</si>
  <si>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</si>
  <si>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</si>
  <si>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</si>
  <si>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</si>
  <si>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</si>
  <si>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</si>
  <si>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</si>
  <si>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</si>
  <si>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</si>
  <si>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</si>
  <si>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</si>
  <si>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</si>
  <si>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</si>
  <si>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</si>
  <si>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</si>
  <si>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</si>
  <si>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</si>
  <si>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</si>
  <si>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</si>
  <si>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</si>
  <si>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</si>
  <si>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</si>
  <si>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</si>
  <si>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</si>
  <si>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</si>
  <si>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</si>
  <si>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</si>
  <si>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</si>
  <si>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</si>
  <si>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</si>
  <si>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</si>
  <si>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</si>
  <si>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</si>
  <si>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</si>
  <si>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</si>
  <si>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</si>
  <si>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</si>
  <si>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</si>
  <si>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</si>
  <si>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</si>
  <si>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</si>
  <si>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</si>
  <si>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</si>
  <si>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</si>
  <si>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</si>
  <si>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</si>
  <si>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</si>
  <si>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</si>
  <si>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</si>
  <si>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</si>
  <si>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</si>
  <si>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</si>
  <si>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</si>
  <si>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</si>
  <si>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</si>
  <si>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</si>
  <si>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</si>
  <si>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</si>
  <si>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</si>
  <si>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</si>
  <si>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</si>
  <si>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</si>
  <si>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</si>
  <si>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</si>
  <si>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</si>
  <si>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</si>
  <si>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</si>
  <si>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</si>
  <si>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</si>
  <si>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</si>
  <si>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</si>
  <si>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</si>
  <si>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</si>
  <si>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</si>
  <si>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</si>
  <si>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</si>
  <si>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</si>
  <si>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</si>
  <si>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</si>
  <si>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</si>
  <si>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</si>
  <si>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</si>
  <si>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</si>
  <si>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</si>
  <si>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</si>
  <si>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</si>
  <si>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</si>
  <si>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</si>
  <si>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</si>
  <si>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</si>
  <si>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</si>
  <si>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</si>
  <si>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</si>
  <si>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</si>
  <si>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</si>
  <si>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</si>
  <si>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</si>
  <si>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</si>
  <si>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</si>
  <si>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</si>
  <si>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</si>
  <si>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</si>
  <si>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</si>
  <si>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</si>
  <si>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</si>
  <si>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</si>
  <si>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</si>
  <si>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</si>
  <si>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</si>
  <si>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</si>
  <si>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</si>
  <si>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</si>
  <si>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</si>
  <si>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</si>
  <si>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</si>
  <si>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</si>
  <si>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</si>
  <si>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</si>
  <si>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</si>
  <si>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</si>
  <si>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</si>
  <si>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</si>
  <si>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</si>
  <si>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</si>
  <si>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</si>
  <si>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</si>
  <si>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</si>
  <si>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</si>
  <si>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</si>
  <si>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</si>
  <si>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</si>
  <si>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</si>
  <si>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</si>
  <si>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</si>
  <si>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</si>
  <si>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</si>
  <si>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</si>
  <si>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</si>
  <si>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</si>
  <si>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</si>
  <si>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</si>
  <si>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</si>
  <si>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</si>
  <si>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</si>
  <si>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</si>
  <si>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</si>
  <si>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</si>
  <si>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</si>
  <si>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</si>
  <si>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</si>
  <si>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</si>
  <si>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</si>
  <si>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</si>
  <si>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</si>
  <si>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</si>
  <si>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</si>
  <si>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</si>
  <si>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</si>
  <si>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</si>
  <si>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</si>
  <si>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</si>
  <si>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</si>
  <si>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</si>
  <si>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</si>
  <si>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</si>
  <si>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</si>
  <si>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</si>
  <si>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</si>
  <si>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</si>
  <si>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</si>
  <si>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</si>
  <si>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</si>
  <si>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</si>
  <si>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</si>
  <si>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</si>
  <si>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</si>
  <si>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</si>
  <si>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</si>
  <si>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</si>
  <si>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</si>
  <si>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</si>
  <si>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</si>
  <si>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</si>
  <si>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</si>
  <si>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</si>
  <si>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</si>
  <si>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</si>
  <si>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</si>
  <si>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</si>
  <si>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</si>
  <si>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</si>
  <si>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</si>
  <si>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</si>
  <si>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</si>
  <si>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</si>
  <si>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</si>
  <si>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</si>
  <si>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</si>
  <si>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</si>
  <si>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</si>
  <si>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</si>
  <si>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</si>
  <si>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</si>
  <si>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</si>
  <si>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</si>
  <si>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</si>
  <si>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</si>
  <si>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</si>
  <si>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</si>
  <si>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</si>
  <si>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</si>
  <si>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</si>
  <si>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</si>
  <si>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</si>
  <si>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</si>
  <si>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</si>
  <si>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</si>
  <si>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</si>
  <si>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</si>
  <si>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</si>
  <si>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</si>
  <si>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</si>
  <si>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</si>
  <si>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</si>
  <si>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</si>
  <si>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</si>
  <si>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</si>
  <si>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</si>
  <si>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</si>
  <si>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</si>
  <si>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</si>
  <si>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</si>
  <si>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</si>
  <si>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</si>
  <si>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</si>
  <si>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</si>
  <si>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</si>
  <si>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</si>
  <si>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</si>
  <si>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</si>
  <si>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</si>
  <si>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</si>
  <si>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</si>
  <si>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</si>
  <si>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</si>
  <si>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</si>
  <si>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</si>
  <si>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</si>
  <si>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</si>
  <si>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</si>
  <si>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</si>
  <si>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</si>
  <si>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</si>
  <si>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</si>
  <si>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</si>
  <si>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</si>
  <si>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</si>
  <si>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</si>
  <si>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</si>
  <si>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</si>
  <si>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</si>
  <si>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</si>
  <si>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</si>
  <si>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</si>
  <si>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</si>
  <si>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</si>
  <si>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</si>
  <si>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</si>
  <si>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</si>
  <si>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</si>
  <si>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</si>
  <si>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</si>
  <si>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</si>
  <si>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</si>
  <si>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</si>
  <si>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</si>
  <si>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</si>
  <si>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</si>
  <si>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</si>
  <si>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</si>
  <si>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</si>
  <si>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</si>
  <si>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</si>
  <si>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</si>
  <si>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</si>
  <si>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</si>
  <si>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</si>
  <si>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</si>
  <si>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</si>
  <si>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</si>
  <si>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</si>
  <si>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</si>
  <si>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</si>
  <si>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</si>
  <si>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</si>
  <si>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</si>
  <si>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</si>
  <si>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</si>
  <si>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</si>
  <si>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</si>
  <si>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</si>
  <si>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</si>
  <si>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</si>
  <si>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</si>
  <si>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</si>
  <si>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</si>
  <si>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</si>
  <si>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</si>
  <si>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</si>
  <si>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</si>
  <si>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</si>
  <si>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</si>
  <si>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</si>
  <si>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</si>
  <si>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</si>
  <si>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</si>
  <si>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</si>
  <si>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</si>
  <si>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</si>
  <si>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</si>
  <si>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</si>
  <si>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</si>
  <si>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</si>
  <si>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</si>
  <si>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</si>
  <si>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</si>
  <si>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</si>
  <si>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</si>
  <si>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</si>
  <si>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</si>
  <si>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</si>
  <si>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</si>
  <si>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</si>
  <si>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</si>
  <si>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</si>
  <si>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</si>
  <si>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</si>
  <si>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</si>
  <si>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</si>
  <si>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</si>
  <si>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</si>
  <si>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</si>
  <si>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</si>
  <si>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</si>
  <si>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</si>
  <si>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</si>
  <si>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</si>
  <si>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</si>
  <si>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</si>
  <si>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</si>
  <si>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</si>
  <si>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</si>
  <si>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</si>
  <si>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</si>
  <si>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</si>
  <si>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</si>
  <si>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</si>
  <si>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</si>
  <si>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</si>
  <si>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</si>
  <si>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</si>
  <si>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</si>
  <si>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</si>
  <si>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</si>
  <si>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</si>
  <si>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</si>
  <si>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</si>
  <si>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</si>
  <si>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</si>
  <si>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</si>
  <si>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</si>
  <si>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</si>
  <si>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</si>
  <si>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</si>
  <si>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</si>
  <si>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</si>
  <si>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</si>
  <si>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</si>
  <si>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</si>
  <si>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</si>
  <si>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</si>
  <si>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</si>
  <si>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</si>
  <si>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</si>
  <si>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</si>
  <si>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</si>
  <si>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</si>
  <si>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</si>
  <si>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</si>
  <si>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</si>
  <si>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</si>
  <si>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</si>
  <si>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</si>
  <si>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</si>
  <si>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</si>
  <si>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</si>
  <si>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</si>
  <si>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</si>
  <si>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</si>
  <si>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</si>
  <si>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</si>
  <si>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</si>
  <si>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</si>
  <si>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</si>
  <si>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</si>
  <si>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</si>
  <si>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</si>
  <si>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</si>
  <si>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</si>
  <si>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</si>
  <si>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</si>
  <si>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</si>
  <si>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</si>
  <si>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</si>
  <si>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</si>
  <si>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</si>
  <si>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</si>
  <si>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</si>
  <si>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</si>
  <si>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</si>
  <si>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</si>
  <si>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</si>
  <si>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</si>
  <si>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</si>
  <si>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</si>
  <si>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</si>
  <si>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</si>
  <si>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</si>
  <si>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</si>
  <si>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</si>
  <si>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</si>
  <si>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</si>
  <si>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</si>
  <si>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</si>
  <si>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</si>
  <si>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</si>
  <si>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</si>
  <si>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</si>
  <si>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</si>
  <si>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</si>
  <si>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</si>
  <si>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</si>
  <si>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</si>
  <si>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</si>
  <si>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</si>
  <si>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</si>
  <si>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</si>
  <si>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</si>
  <si>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</si>
  <si>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</si>
  <si>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</si>
  <si>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</si>
  <si>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</si>
  <si>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</si>
  <si>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</si>
  <si>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</si>
  <si>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</si>
  <si>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</si>
  <si>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</si>
  <si>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</si>
  <si>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</si>
  <si>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</si>
  <si>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</si>
  <si>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</si>
  <si>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</si>
  <si>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</si>
  <si>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</si>
  <si>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</si>
  <si>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</si>
  <si>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</si>
  <si>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</si>
  <si>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</si>
  <si>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</si>
  <si>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</si>
  <si>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</si>
  <si>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</si>
  <si>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</si>
  <si>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</si>
  <si>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</si>
  <si>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</si>
  <si>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</si>
  <si>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</si>
  <si>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</si>
  <si>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</si>
  <si>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</si>
  <si>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</si>
  <si>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</si>
  <si>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</si>
  <si>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</si>
  <si>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</si>
  <si>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</si>
  <si>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</si>
  <si>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</si>
  <si>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</si>
  <si>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</si>
  <si>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</si>
  <si>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</si>
  <si>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</si>
  <si>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</si>
  <si>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</si>
  <si>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</si>
  <si>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</si>
  <si>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</si>
  <si>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</si>
  <si>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</si>
  <si>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</si>
  <si>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</si>
  <si>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</si>
  <si>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</si>
  <si>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</si>
  <si>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</si>
  <si>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</si>
  <si>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</si>
  <si>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</si>
  <si>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</si>
  <si>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</si>
  <si>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</si>
  <si>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</si>
  <si>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</si>
  <si>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</si>
  <si>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</si>
  <si>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</si>
  <si>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</si>
  <si>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</si>
  <si>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</si>
  <si>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</si>
  <si>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</si>
  <si>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</si>
  <si>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</si>
  <si>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</si>
  <si>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</si>
  <si>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</si>
  <si>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</si>
  <si>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</si>
  <si>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</si>
  <si>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</si>
  <si>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</si>
  <si>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</si>
  <si>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</si>
  <si>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</si>
  <si>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</si>
  <si>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</si>
  <si>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</si>
  <si>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</si>
  <si>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</si>
  <si>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</si>
  <si>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</si>
  <si>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</si>
  <si>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</si>
  <si>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</si>
  <si>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</si>
  <si>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</si>
  <si>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</si>
  <si>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</si>
  <si>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</si>
  <si>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</si>
  <si>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</si>
  <si>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</si>
  <si>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</si>
  <si>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</si>
  <si>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</si>
  <si>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</si>
  <si>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</si>
  <si>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</si>
  <si>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</si>
  <si>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</si>
  <si>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</si>
  <si>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</si>
  <si>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</si>
  <si>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</si>
  <si>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</si>
  <si>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</si>
  <si>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</si>
  <si>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</si>
  <si>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</si>
  <si>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</si>
  <si>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</si>
  <si>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</si>
  <si>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</si>
  <si>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</si>
  <si>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</si>
  <si>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</si>
  <si>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</si>
  <si>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</si>
  <si>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</si>
  <si>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</si>
  <si>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</si>
  <si>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</si>
  <si>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</si>
  <si>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</si>
  <si>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</si>
  <si>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</si>
  <si>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</si>
  <si>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</si>
  <si>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</si>
  <si>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</si>
  <si>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</si>
  <si>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</si>
  <si>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</si>
  <si>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</si>
  <si>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</si>
  <si>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</si>
  <si>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</si>
  <si>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</si>
  <si>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</si>
  <si>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</si>
  <si>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</si>
  <si>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</si>
  <si>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</si>
  <si>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</si>
  <si>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</si>
  <si>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</si>
  <si>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</si>
  <si>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</si>
  <si>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</si>
  <si>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</si>
  <si>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</si>
  <si>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</si>
  <si>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</si>
  <si>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</si>
  <si>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</si>
  <si>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</si>
  <si>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</si>
  <si>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</si>
  <si>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</si>
  <si>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</si>
  <si>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</si>
  <si>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</si>
  <si>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</si>
  <si>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</si>
  <si>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</si>
  <si>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</si>
  <si>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</si>
  <si>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</si>
  <si>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</si>
  <si>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</si>
  <si>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</si>
  <si>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</si>
  <si>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</si>
  <si>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</si>
  <si>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</si>
  <si>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</si>
  <si>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</si>
  <si>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</si>
  <si>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</si>
  <si>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</si>
  <si>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</si>
  <si>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</si>
  <si>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</si>
  <si>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</si>
  <si>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</si>
  <si>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</si>
  <si>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</si>
  <si>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</si>
  <si>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</si>
  <si>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</si>
  <si>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</si>
  <si>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</si>
  <si>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</si>
  <si>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</si>
  <si>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</si>
  <si>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</si>
  <si>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</si>
  <si>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</si>
  <si>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</si>
  <si>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</si>
  <si>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</si>
  <si>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</si>
  <si>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</si>
  <si>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</si>
  <si>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</si>
  <si>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</si>
  <si>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</si>
  <si>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</si>
  <si>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</si>
  <si>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</si>
  <si>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</si>
  <si>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</si>
  <si>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</si>
  <si>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</si>
  <si>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</si>
  <si>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</si>
  <si>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</si>
  <si>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</si>
  <si>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</si>
  <si>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</si>
  <si>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</si>
  <si>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</si>
  <si>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</si>
  <si>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</si>
  <si>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</si>
  <si>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</si>
  <si>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</si>
  <si>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</si>
  <si>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</si>
  <si>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</si>
  <si>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</si>
  <si>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</si>
  <si>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</si>
  <si>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</si>
  <si>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</si>
  <si>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</si>
  <si>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</si>
  <si>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</si>
  <si>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</si>
  <si>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</si>
  <si>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</si>
  <si>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</si>
  <si>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</si>
  <si>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</si>
  <si>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</si>
  <si>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</si>
  <si>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</si>
  <si>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</si>
  <si>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</si>
  <si>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</si>
  <si>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</si>
  <si>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</si>
  <si>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</si>
  <si>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</si>
  <si>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</si>
  <si>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</si>
  <si>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</si>
  <si>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</si>
  <si>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</si>
  <si>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</si>
  <si>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</si>
  <si>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</si>
  <si>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</si>
  <si>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</si>
  <si>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</si>
  <si>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</si>
  <si>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</si>
  <si>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</si>
  <si>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</si>
  <si>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</si>
  <si>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</si>
  <si>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</si>
  <si>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</si>
  <si>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</si>
  <si>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</si>
  <si>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</si>
  <si>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</si>
  <si>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</si>
  <si>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</si>
  <si>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</si>
  <si>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</si>
  <si>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</si>
  <si>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</si>
  <si>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</si>
  <si>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</si>
  <si>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</si>
  <si>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</si>
  <si>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</si>
  <si>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</si>
  <si>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</si>
  <si>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</si>
  <si>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</si>
  <si>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</si>
  <si>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</si>
  <si>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</si>
  <si>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</si>
  <si>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</si>
  <si>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</si>
  <si>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</si>
  <si>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</si>
  <si>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</si>
  <si>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</si>
  <si>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</si>
  <si>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</si>
  <si>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</si>
  <si>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</si>
  <si>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</si>
  <si>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</si>
  <si>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</si>
  <si>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</si>
  <si>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</si>
  <si>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</si>
  <si>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</si>
  <si>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</si>
  <si>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</si>
  <si>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</si>
  <si>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</si>
  <si>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</si>
  <si>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</si>
  <si>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</si>
  <si>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</si>
  <si>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</si>
  <si>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</si>
  <si>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</si>
  <si>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</si>
  <si>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</si>
  <si>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</si>
  <si>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</si>
  <si>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</si>
  <si>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</si>
  <si>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</si>
  <si>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</si>
  <si>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</si>
  <si>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</si>
  <si>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</si>
  <si>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</si>
  <si>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</si>
  <si>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</si>
  <si>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</si>
  <si>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</si>
  <si>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</si>
  <si>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</si>
  <si>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</si>
  <si>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</si>
  <si>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</si>
  <si>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</si>
  <si>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</si>
  <si>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</si>
  <si>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</si>
  <si>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</si>
  <si>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</si>
  <si>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</si>
  <si>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</si>
  <si>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</si>
  <si>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</si>
  <si>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</si>
  <si>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</si>
  <si>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</si>
  <si>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</si>
  <si>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</si>
  <si>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</si>
  <si>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</si>
  <si>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</si>
  <si>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</si>
  <si>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</si>
  <si>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</si>
  <si>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</si>
  <si>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</si>
  <si>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</si>
  <si>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</si>
  <si>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</si>
  <si>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</si>
  <si>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</si>
  <si>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</si>
  <si>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</si>
  <si>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</si>
  <si>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</si>
  <si>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</si>
  <si>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</si>
  <si>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</si>
  <si>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</si>
  <si>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</si>
  <si>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</si>
  <si>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</si>
  <si>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</si>
  <si>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</si>
  <si>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</si>
  <si>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</si>
  <si>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</si>
  <si>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</si>
  <si>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</si>
  <si>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</si>
  <si>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</si>
  <si>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</si>
  <si>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</si>
  <si>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</si>
  <si>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</si>
  <si>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</si>
  <si>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</si>
  <si>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</si>
  <si>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</si>
  <si>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</si>
  <si>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</si>
  <si>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</si>
  <si>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</si>
  <si>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</si>
  <si>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</si>
  <si>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</si>
  <si>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</si>
  <si>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</si>
  <si>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</si>
  <si>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</si>
  <si>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</si>
  <si>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</si>
  <si>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</si>
  <si>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</si>
  <si>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</si>
  <si>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</si>
  <si>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</si>
  <si>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</si>
  <si>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</si>
  <si>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</si>
  <si>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</si>
  <si>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</si>
  <si>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</si>
  <si>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</si>
  <si>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</si>
  <si>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</si>
  <si>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</si>
  <si>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</si>
  <si>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</si>
  <si>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</si>
  <si>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</si>
  <si>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</si>
  <si>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</si>
  <si>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</si>
  <si>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</si>
  <si>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</si>
  <si>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</si>
  <si>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</si>
  <si>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</si>
  <si>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</si>
  <si>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</si>
  <si>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</si>
  <si>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</si>
  <si>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</si>
  <si>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</si>
  <si>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</si>
  <si>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</si>
  <si>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</si>
  <si>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</si>
  <si>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</si>
  <si>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</si>
  <si>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</si>
  <si>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</si>
  <si>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</si>
  <si>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</si>
  <si>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</si>
  <si>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</si>
  <si>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</si>
  <si>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</si>
  <si>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</si>
  <si>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</si>
  <si>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</si>
  <si>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</si>
  <si>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</si>
  <si>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</si>
  <si>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</si>
  <si>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</si>
  <si>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</si>
  <si>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</si>
  <si>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</si>
  <si>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</si>
  <si>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</si>
  <si>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</si>
  <si>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</si>
  <si>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</si>
  <si>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</si>
  <si>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</si>
  <si>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</si>
  <si>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</si>
  <si>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</si>
  <si>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</si>
  <si>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</si>
  <si>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</si>
  <si>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</si>
  <si>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</si>
  <si>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</si>
  <si>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</si>
  <si>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</si>
  <si>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</si>
  <si>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</si>
  <si>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</si>
  <si>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</si>
  <si>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</si>
  <si>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</si>
  <si>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</si>
  <si>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</si>
  <si>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</si>
  <si>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</si>
  <si>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</si>
  <si>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</si>
  <si>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</si>
  <si>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</si>
  <si>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</si>
  <si>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</si>
  <si>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</si>
  <si>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</si>
  <si>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</si>
  <si>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</si>
  <si>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</si>
  <si>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</si>
  <si>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</si>
  <si>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</si>
  <si>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</si>
  <si>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</si>
  <si>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</si>
  <si>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</si>
  <si>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</si>
  <si>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</si>
  <si>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</si>
  <si>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</si>
  <si>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</si>
  <si>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</si>
  <si>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</si>
  <si>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</si>
  <si>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</si>
  <si>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</si>
  <si>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</si>
  <si>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</si>
  <si>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</si>
  <si>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</si>
  <si>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</si>
  <si>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</si>
  <si>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</si>
  <si>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</si>
  <si>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</si>
  <si>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</si>
  <si>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</si>
  <si>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</si>
  <si>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</si>
  <si>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</si>
  <si>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</si>
  <si>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</si>
  <si>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</si>
  <si>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</si>
  <si>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</si>
  <si>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</si>
  <si>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</si>
  <si>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</si>
  <si>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</si>
  <si>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</si>
  <si>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</si>
  <si>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</si>
  <si>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</si>
  <si>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</si>
  <si>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</si>
  <si>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</si>
  <si>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</si>
  <si>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</si>
  <si>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</si>
  <si>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</si>
  <si>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</si>
  <si>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</si>
  <si>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</si>
  <si>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</si>
  <si>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</si>
  <si>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</si>
  <si>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</si>
  <si>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</si>
  <si>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</si>
  <si>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</si>
  <si>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</si>
  <si>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</si>
  <si>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</si>
  <si>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</si>
  <si>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</si>
  <si>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</si>
  <si>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</si>
  <si>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</si>
  <si>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</si>
  <si>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</si>
  <si>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</si>
  <si>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</si>
  <si>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</si>
  <si>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</si>
  <si>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</si>
  <si>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</si>
  <si>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</si>
  <si>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</si>
  <si>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</si>
  <si>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</si>
  <si>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</si>
  <si>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</si>
  <si>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</si>
  <si>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</si>
  <si>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</si>
  <si>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</si>
  <si>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</si>
  <si>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</si>
  <si>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</si>
  <si>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</si>
  <si>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</si>
  <si>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</si>
  <si>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</si>
  <si>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</si>
  <si>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</si>
  <si>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</si>
  <si>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</si>
  <si>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</si>
  <si>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</si>
  <si>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</si>
  <si>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</si>
  <si>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</si>
  <si>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</si>
  <si>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</si>
  <si>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</si>
  <si>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</si>
  <si>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</si>
  <si>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</si>
  <si>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</si>
  <si>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</si>
  <si>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</si>
  <si>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</si>
  <si>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</si>
  <si>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</si>
  <si>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</si>
  <si>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</si>
  <si>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</si>
  <si>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</si>
  <si>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</si>
  <si>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</si>
  <si>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</si>
  <si>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</si>
  <si>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</si>
  <si>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</si>
  <si>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</si>
  <si>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</si>
  <si>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</si>
  <si>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</si>
  <si>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</si>
  <si>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</si>
  <si>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</si>
  <si>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</si>
  <si>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</si>
  <si>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</si>
  <si>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</si>
  <si>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</si>
  <si>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</si>
  <si>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</si>
  <si>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</si>
  <si>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</si>
  <si>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</si>
  <si>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</si>
  <si>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</si>
  <si>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</si>
  <si>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</si>
  <si>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</si>
  <si>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</si>
  <si>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</si>
  <si>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</si>
  <si>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</si>
  <si>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</si>
  <si>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</si>
  <si>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</si>
  <si>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</si>
  <si>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</si>
  <si>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</si>
  <si>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</si>
  <si>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</si>
  <si>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</si>
  <si>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</si>
  <si>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</si>
  <si>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</si>
  <si>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</si>
  <si>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</si>
  <si>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</si>
  <si>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</si>
  <si>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</si>
  <si>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</si>
  <si>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</si>
  <si>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</si>
  <si>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</si>
  <si>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</si>
  <si>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</si>
  <si>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</si>
  <si>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</si>
  <si>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</si>
  <si>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</si>
  <si>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</si>
  <si>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</si>
  <si>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</si>
  <si>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</si>
  <si>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</si>
  <si>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</si>
  <si>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</si>
  <si>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</si>
  <si>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</si>
  <si>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</si>
  <si>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</si>
  <si>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</si>
  <si>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</si>
  <si>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</si>
  <si>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</si>
  <si>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</si>
  <si>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</si>
  <si>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</si>
  <si>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</si>
  <si>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</si>
  <si>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</si>
  <si>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</si>
  <si>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</si>
  <si>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</si>
  <si>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</si>
  <si>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</si>
  <si>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</si>
  <si>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</si>
  <si>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</si>
  <si>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</si>
  <si>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</si>
  <si>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</si>
  <si>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</si>
  <si>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</si>
  <si>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</si>
  <si>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</si>
  <si>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</si>
  <si>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</si>
  <si>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</si>
  <si>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</si>
  <si>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</si>
  <si>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</si>
  <si>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</si>
  <si>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</si>
  <si>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</si>
  <si>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</si>
  <si>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</si>
  <si>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</si>
  <si>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</si>
  <si>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</si>
  <si>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</si>
  <si>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</si>
  <si>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</si>
  <si>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</si>
  <si>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</si>
  <si>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</si>
  <si>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</si>
  <si>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</si>
  <si>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</si>
  <si>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</si>
  <si>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</si>
  <si>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</si>
  <si>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</si>
  <si>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</si>
  <si>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</si>
  <si>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</si>
  <si>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</si>
  <si>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</si>
  <si>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</si>
  <si>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</si>
  <si>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</si>
  <si>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</si>
  <si>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</si>
  <si>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</si>
  <si>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</si>
  <si>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</si>
  <si>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</si>
  <si>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</si>
  <si>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</si>
  <si>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</si>
  <si>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</si>
  <si>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</si>
  <si>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</si>
  <si>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</si>
  <si>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</si>
  <si>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</si>
  <si>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</si>
  <si>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</si>
  <si>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</si>
  <si>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</si>
  <si>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</si>
  <si>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</si>
  <si>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</si>
  <si>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</si>
  <si>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</si>
  <si>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</si>
  <si>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</si>
  <si>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</si>
  <si>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</si>
  <si>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</si>
  <si>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</si>
  <si>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</si>
  <si>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</si>
  <si>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</si>
  <si>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</si>
  <si>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</si>
  <si>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</si>
  <si>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</si>
  <si>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</si>
  <si>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</si>
  <si>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</si>
  <si>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</si>
  <si>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</si>
  <si>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</si>
  <si>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</si>
  <si>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</si>
  <si>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</si>
  <si>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</si>
  <si>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</si>
  <si>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</si>
  <si>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</si>
  <si>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</si>
  <si>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</si>
  <si>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</si>
  <si>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</si>
  <si>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</si>
  <si>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</si>
  <si>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</si>
  <si>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</si>
  <si>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</si>
  <si>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</si>
  <si>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</si>
  <si>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</si>
  <si>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</si>
  <si>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</si>
  <si>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</si>
  <si>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</si>
  <si>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</si>
  <si>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</si>
  <si>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</si>
  <si>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</si>
  <si>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</si>
  <si>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</si>
  <si>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</si>
  <si>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</si>
  <si>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</si>
  <si>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</si>
  <si>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</si>
  <si>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</si>
  <si>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</si>
  <si>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</si>
  <si>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</si>
  <si>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</si>
  <si>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</si>
  <si>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</si>
  <si>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</si>
  <si>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</si>
  <si>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</si>
  <si>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</si>
  <si>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</si>
  <si>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</si>
  <si>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</si>
  <si>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</si>
  <si>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</si>
  <si>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</si>
  <si>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</si>
  <si>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</si>
  <si>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</si>
  <si>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</si>
  <si>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</si>
  <si>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</si>
  <si>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</si>
  <si>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</si>
  <si>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</si>
  <si>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</si>
  <si>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</si>
  <si>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</si>
  <si>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</si>
  <si>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</si>
  <si>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</si>
  <si>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</si>
  <si>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</si>
  <si>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</si>
  <si>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</si>
  <si>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</si>
  <si>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</si>
  <si>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</si>
  <si>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</si>
  <si>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</si>
  <si>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</si>
  <si>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</si>
  <si>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</si>
  <si>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</si>
  <si>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</si>
  <si>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</si>
  <si>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</si>
  <si>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</si>
  <si>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</si>
  <si>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</si>
  <si>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</si>
  <si>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</si>
  <si>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</si>
  <si>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</si>
  <si>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</si>
  <si>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</si>
  <si>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</si>
  <si>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</si>
  <si>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</si>
  <si>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</si>
  <si>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</si>
  <si>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</si>
  <si>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</si>
  <si>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</si>
  <si>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</si>
  <si>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</si>
  <si>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</si>
  <si>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</si>
  <si>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</si>
  <si>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</si>
  <si>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</si>
  <si>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</si>
  <si>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</si>
  <si>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</si>
  <si>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</si>
  <si>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</si>
  <si>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</si>
  <si>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</si>
  <si>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</si>
  <si>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</si>
  <si>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</si>
  <si>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</si>
  <si>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</si>
  <si>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</si>
  <si>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</si>
  <si>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</si>
  <si>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</si>
  <si>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</si>
  <si>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</si>
  <si>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</si>
  <si>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</si>
  <si>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</si>
  <si>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</si>
  <si>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</si>
  <si>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</si>
  <si>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</si>
  <si>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</si>
  <si>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</si>
  <si>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</si>
  <si>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</si>
  <si>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</si>
  <si>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</si>
  <si>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</si>
  <si>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</si>
  <si>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</si>
  <si>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</si>
  <si>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</si>
  <si>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</si>
  <si>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</si>
  <si>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</si>
  <si>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</si>
  <si>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</si>
  <si>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</si>
  <si>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</si>
  <si>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</si>
  <si>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</si>
  <si>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</si>
  <si>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</si>
  <si>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</si>
  <si>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</si>
  <si>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</si>
  <si>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</si>
  <si>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</si>
  <si>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</si>
  <si>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</si>
  <si>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</si>
  <si>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</si>
  <si>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</si>
  <si>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</si>
  <si>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</si>
  <si>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</si>
  <si>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</si>
  <si>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</si>
  <si>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</si>
  <si>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</si>
  <si>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</si>
  <si>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</si>
  <si>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</si>
  <si>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</si>
  <si>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</si>
  <si>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</si>
  <si>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</si>
  <si>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</si>
  <si>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</si>
  <si>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</si>
  <si>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</si>
  <si>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</si>
  <si>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</si>
  <si>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</si>
  <si>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</si>
  <si>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</si>
  <si>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</si>
  <si>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</si>
  <si>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</si>
  <si>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</si>
  <si>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</si>
  <si>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</si>
  <si>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</si>
  <si>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</si>
  <si>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</si>
  <si>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</si>
  <si>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</si>
  <si>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</si>
  <si>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</si>
  <si>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</si>
  <si>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</si>
  <si>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</si>
  <si>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</si>
  <si>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</si>
  <si>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</si>
  <si>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</si>
  <si>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</si>
  <si>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</si>
  <si>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</si>
  <si>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</si>
  <si>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</si>
  <si>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</si>
  <si>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</si>
  <si>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</si>
  <si>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</si>
  <si>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</si>
  <si>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</si>
  <si>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</si>
  <si>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</si>
  <si>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</si>
  <si>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</si>
  <si>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</si>
  <si>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</si>
  <si>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</si>
  <si>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</si>
  <si>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</si>
  <si>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</si>
  <si>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</si>
  <si>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</si>
  <si>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</si>
  <si>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</si>
  <si>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</si>
  <si>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</si>
  <si>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</si>
  <si>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</si>
  <si>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</si>
  <si>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</si>
  <si>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</si>
  <si>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</si>
  <si>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</si>
  <si>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</si>
  <si>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</si>
  <si>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</si>
  <si>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</si>
  <si>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</si>
  <si>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</si>
  <si>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</si>
  <si>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</si>
  <si>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</si>
  <si>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</si>
  <si>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</si>
  <si>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</si>
  <si>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</si>
  <si>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</si>
  <si>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</si>
  <si>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</si>
  <si>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</si>
  <si>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</si>
  <si>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</si>
  <si>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</si>
  <si>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</si>
  <si>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</si>
  <si>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</si>
  <si>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</si>
  <si>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</si>
  <si>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</si>
  <si>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</si>
  <si>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</si>
  <si>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</si>
  <si>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</si>
  <si>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</si>
  <si>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</si>
  <si>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</si>
  <si>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</si>
  <si>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</si>
  <si>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</si>
  <si>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</si>
  <si>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</si>
  <si>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</si>
  <si>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</si>
  <si>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</si>
  <si>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</si>
  <si>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</si>
  <si>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</si>
  <si>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</si>
  <si>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</si>
  <si>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</si>
  <si>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</si>
  <si>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</si>
  <si>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</si>
  <si>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</si>
  <si>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</si>
  <si>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</si>
  <si>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</si>
  <si>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</si>
  <si>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</si>
  <si>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</si>
  <si>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</si>
  <si>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</si>
  <si>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</si>
  <si>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</si>
  <si>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</si>
  <si>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</si>
  <si>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</si>
  <si>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</si>
  <si>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</si>
  <si>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</si>
  <si>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</si>
  <si>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</si>
  <si>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</si>
  <si>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</si>
  <si>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</si>
  <si>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</si>
  <si>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</si>
  <si>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</si>
  <si>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</si>
  <si>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</si>
  <si>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</si>
  <si>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</si>
  <si>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</si>
  <si>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</si>
  <si>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</si>
  <si>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</si>
  <si>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</si>
  <si>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</si>
  <si>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</si>
  <si>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</si>
  <si>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</si>
  <si>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</si>
  <si>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</si>
  <si>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</si>
  <si>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</si>
  <si>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</si>
  <si>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</si>
  <si>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</si>
  <si>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</si>
  <si>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</si>
  <si>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</si>
  <si>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</si>
  <si>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</si>
  <si>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</si>
  <si>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</si>
  <si>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</si>
  <si>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</si>
  <si>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</si>
  <si>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</si>
  <si>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</si>
  <si>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</si>
  <si>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</si>
  <si>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</si>
  <si>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</si>
  <si>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</si>
  <si>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</si>
  <si>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</si>
  <si>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</si>
  <si>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</si>
  <si>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</si>
  <si>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</si>
  <si>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</si>
  <si>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</si>
  <si>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</si>
  <si>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</si>
  <si>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</si>
  <si>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</si>
  <si>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</si>
  <si>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</si>
  <si>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</si>
  <si>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</si>
  <si>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</si>
  <si>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</si>
  <si>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</si>
  <si>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</si>
  <si>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</si>
  <si>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</si>
  <si>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</si>
  <si>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</si>
  <si>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</si>
  <si>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</si>
  <si>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</si>
  <si>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</si>
  <si>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</si>
  <si>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</si>
  <si>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</si>
  <si>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</si>
  <si>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</si>
  <si>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</si>
  <si>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</si>
  <si>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</si>
  <si>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</si>
  <si>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</si>
  <si>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</si>
  <si>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</si>
  <si>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</si>
  <si>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</si>
  <si>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</si>
  <si>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</si>
  <si>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</si>
  <si>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</si>
  <si>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</si>
  <si>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</si>
  <si>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</si>
  <si>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</si>
  <si>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</si>
  <si>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</si>
  <si>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</si>
  <si>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</si>
  <si>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</si>
  <si>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</si>
  <si>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</si>
  <si>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</si>
  <si>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</si>
  <si>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</si>
  <si>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</si>
  <si>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</si>
  <si>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</si>
  <si>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</si>
  <si>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</si>
  <si>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</si>
  <si>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</si>
  <si>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</si>
  <si>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</si>
  <si>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</si>
  <si>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</si>
  <si>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</si>
  <si>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</si>
  <si>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</si>
  <si>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</si>
  <si>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</si>
  <si>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</si>
  <si>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</si>
  <si>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</si>
  <si>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</si>
  <si>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</si>
  <si>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</si>
  <si>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</si>
  <si>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</si>
  <si>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</si>
  <si>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</si>
  <si>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</si>
  <si>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</si>
  <si>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</si>
  <si>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</si>
  <si>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</si>
  <si>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</si>
  <si>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</si>
  <si>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</si>
  <si>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</si>
  <si>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</si>
  <si>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</si>
  <si>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</si>
  <si>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</si>
  <si>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</si>
  <si>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</si>
  <si>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</si>
  <si>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</si>
  <si>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</si>
  <si>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</si>
  <si>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</si>
  <si>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</si>
  <si>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</si>
  <si>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</si>
  <si>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</si>
  <si>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</si>
  <si>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</si>
  <si>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</si>
  <si>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</si>
  <si>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</si>
  <si>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</si>
  <si>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</si>
  <si>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</si>
  <si>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</si>
  <si>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</si>
  <si>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</si>
  <si>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</si>
  <si>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</si>
  <si>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</si>
  <si>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</si>
  <si>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</si>
  <si>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</si>
  <si>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</si>
  <si>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</si>
  <si>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</si>
  <si>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</si>
  <si>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</si>
  <si>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</si>
  <si>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</si>
  <si>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</si>
  <si>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</si>
  <si>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</si>
  <si>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</si>
  <si>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</si>
  <si>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</si>
  <si>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</si>
  <si>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</si>
  <si>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</si>
  <si>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</si>
  <si>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</si>
  <si>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</si>
  <si>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</si>
  <si>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</si>
  <si>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</si>
  <si>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</si>
  <si>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</si>
  <si>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</si>
  <si>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</si>
  <si>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</si>
  <si>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</si>
  <si>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</si>
  <si>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</si>
  <si>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</si>
  <si>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</si>
  <si>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</si>
  <si>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</si>
  <si>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</si>
  <si>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</si>
  <si>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</si>
  <si>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</si>
  <si>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</si>
  <si>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</si>
  <si>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</si>
  <si>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</si>
  <si>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</si>
  <si>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</si>
  <si>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</si>
  <si>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</si>
  <si>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</si>
  <si>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</si>
  <si>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</si>
  <si>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</si>
  <si>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</si>
  <si>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</si>
  <si>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</si>
  <si>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</si>
  <si>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</si>
  <si>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</si>
  <si>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</si>
  <si>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</si>
  <si>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</si>
  <si>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</si>
  <si>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</si>
  <si>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</si>
  <si>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</si>
  <si>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</si>
  <si>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</si>
  <si>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</si>
  <si>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</si>
  <si>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</si>
  <si>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</si>
  <si>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</si>
  <si>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</si>
  <si>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</si>
  <si>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</si>
  <si>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</si>
  <si>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</si>
  <si>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</si>
  <si>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</si>
  <si>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</si>
  <si>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</si>
  <si>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</si>
  <si>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</si>
  <si>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</si>
  <si>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</si>
  <si>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</si>
  <si>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</si>
  <si>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</si>
  <si>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</si>
  <si>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</si>
  <si>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</si>
  <si>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</si>
  <si>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</si>
  <si>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</si>
  <si>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</si>
  <si>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</si>
  <si>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</si>
  <si>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</si>
  <si>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</si>
  <si>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</si>
  <si>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</si>
  <si>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</si>
  <si>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</si>
  <si>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</si>
  <si>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</si>
  <si>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</si>
  <si>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</si>
  <si>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</si>
  <si>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</si>
  <si>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</si>
  <si>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</si>
  <si>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</si>
  <si>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</si>
  <si>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</si>
  <si>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</si>
  <si>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</si>
  <si>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</si>
  <si>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</si>
  <si>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</si>
  <si>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</si>
  <si>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</si>
  <si>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</si>
  <si>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</si>
  <si>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</si>
  <si>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</si>
  <si>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</si>
  <si>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</si>
  <si>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</si>
  <si>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</si>
  <si>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</si>
  <si>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</si>
  <si>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</si>
  <si>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</si>
  <si>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</si>
  <si>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</si>
  <si>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</si>
  <si>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</si>
  <si>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</si>
  <si>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</si>
  <si>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</si>
  <si>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</si>
  <si>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</si>
  <si>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</si>
  <si>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</si>
  <si>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</si>
  <si>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</si>
  <si>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</si>
  <si>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</si>
  <si>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</si>
  <si>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</si>
  <si>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</si>
  <si>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</si>
  <si>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</si>
  <si>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</si>
  <si>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</si>
  <si>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</si>
  <si>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</si>
  <si>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</si>
  <si>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</si>
  <si>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</si>
  <si>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</si>
  <si>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</si>
  <si>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</si>
  <si>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</si>
  <si>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</si>
  <si>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</si>
  <si>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</si>
  <si>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</si>
  <si>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</si>
  <si>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</si>
  <si>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</si>
  <si>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</si>
  <si>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</si>
  <si>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</si>
  <si>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</si>
  <si>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</si>
  <si>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</si>
  <si>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</si>
  <si>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</si>
  <si>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</si>
  <si>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</si>
  <si>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</si>
  <si>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</si>
  <si>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</si>
  <si>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</si>
  <si>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</si>
  <si>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</si>
  <si>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</si>
  <si>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</si>
  <si>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</si>
  <si>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</si>
  <si>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</si>
  <si>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</si>
  <si>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</si>
  <si>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</si>
  <si>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</si>
  <si>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</si>
  <si>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</si>
  <si>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</si>
  <si>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</si>
  <si>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</si>
  <si>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</si>
  <si>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</si>
  <si>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</si>
  <si>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</si>
  <si>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</si>
  <si>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</si>
  <si>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</si>
  <si>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</si>
  <si>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</si>
  <si>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</si>
  <si>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</si>
  <si>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</si>
  <si>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</si>
  <si>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</si>
  <si>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</si>
  <si>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</si>
  <si>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</si>
  <si>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</si>
  <si>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</si>
  <si>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</si>
  <si>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</si>
  <si>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</si>
  <si>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</si>
  <si>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</si>
  <si>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</si>
  <si>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</si>
  <si>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</si>
  <si>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</si>
  <si>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</si>
  <si>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</si>
  <si>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</si>
  <si>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</si>
  <si>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</si>
  <si>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</si>
  <si>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</si>
  <si>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</si>
  <si>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</si>
  <si>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</si>
  <si>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</si>
  <si>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</si>
  <si>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</si>
  <si>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</si>
  <si>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</si>
  <si>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</si>
  <si>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</si>
  <si>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</si>
  <si>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</si>
  <si>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</si>
  <si>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</si>
  <si>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</si>
  <si>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</si>
  <si>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</si>
  <si>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</si>
  <si>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</si>
  <si>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</si>
  <si>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</si>
  <si>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</si>
  <si>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</si>
  <si>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</si>
  <si>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</si>
  <si>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</si>
  <si>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</si>
  <si>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</si>
  <si>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</si>
  <si>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</si>
  <si>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</si>
  <si>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</si>
  <si>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</si>
  <si>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</si>
  <si>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</si>
  <si>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</si>
  <si>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</si>
  <si>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</si>
  <si>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</si>
  <si>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</si>
  <si>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</si>
  <si>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</si>
  <si>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</si>
  <si>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</si>
  <si>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</si>
  <si>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</si>
  <si>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</si>
  <si>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</si>
  <si>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</si>
  <si>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</si>
  <si>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</si>
  <si>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</si>
  <si>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</si>
  <si>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</si>
  <si>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</si>
  <si>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</si>
  <si>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</si>
  <si>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</si>
  <si>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</si>
  <si>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</si>
  <si>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</si>
  <si>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</si>
  <si>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</si>
  <si>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</si>
  <si>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</si>
  <si>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</si>
  <si>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</si>
  <si>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</si>
  <si>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</si>
  <si>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</si>
  <si>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</si>
  <si>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</si>
  <si>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</si>
  <si>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</si>
  <si>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</si>
  <si>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</si>
  <si>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</si>
  <si>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</si>
  <si>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</si>
  <si>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</si>
  <si>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</si>
  <si>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</si>
  <si>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</si>
  <si>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</si>
  <si>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</si>
  <si>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</si>
  <si>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</si>
  <si>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</si>
  <si>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</si>
  <si>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</si>
  <si>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</si>
  <si>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</si>
  <si>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</si>
  <si>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</si>
  <si>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</si>
  <si>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</si>
  <si>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</si>
  <si>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</si>
  <si>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</si>
  <si>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</si>
  <si>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</si>
  <si>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</si>
  <si>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</si>
  <si>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</si>
  <si>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</si>
  <si>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</si>
  <si>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</si>
  <si>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</si>
  <si>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</si>
  <si>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</si>
  <si>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</si>
  <si>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</si>
  <si>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</si>
  <si>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</si>
  <si>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</si>
  <si>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</si>
  <si>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</si>
  <si>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</si>
  <si>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</si>
  <si>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</si>
  <si>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</si>
  <si>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</si>
  <si>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</si>
  <si>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</si>
  <si>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</si>
  <si>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</si>
  <si>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</si>
  <si>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</si>
  <si>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</si>
  <si>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</si>
  <si>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</si>
  <si>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</si>
  <si>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</si>
  <si>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</si>
  <si>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</si>
  <si>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</si>
  <si>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</si>
  <si>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</si>
  <si>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</si>
  <si>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</si>
  <si>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</si>
  <si>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</si>
  <si>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</si>
  <si>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</si>
  <si>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</si>
  <si>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</si>
  <si>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</si>
  <si>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</si>
  <si>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</si>
  <si>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</si>
  <si>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</si>
  <si>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</si>
  <si>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</si>
  <si>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</si>
  <si>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</si>
  <si>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</si>
  <si>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</si>
  <si>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</si>
  <si>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</si>
  <si>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</si>
  <si>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</si>
  <si>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</si>
  <si>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</si>
  <si>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</si>
  <si>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</si>
  <si>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</si>
  <si>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</si>
  <si>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</si>
  <si>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</si>
  <si>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</si>
  <si>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</si>
  <si>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</si>
  <si>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</si>
  <si>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</si>
  <si>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</si>
  <si>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</si>
  <si>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</si>
  <si>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</si>
  <si>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</si>
  <si>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</si>
  <si>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</si>
  <si>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</si>
  <si>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</si>
  <si>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</si>
  <si>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</si>
  <si>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</si>
  <si>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</si>
  <si>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</si>
  <si>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</si>
  <si>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</si>
  <si>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</si>
  <si>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</si>
  <si>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</si>
  <si>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</si>
  <si>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</si>
  <si>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</si>
  <si>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</si>
  <si>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</si>
  <si>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</si>
  <si>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</si>
  <si>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</si>
  <si>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</si>
  <si>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</si>
  <si>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</si>
  <si>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</si>
  <si>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</si>
  <si>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</si>
  <si>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</si>
  <si>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</si>
  <si>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</si>
  <si>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</si>
  <si>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</si>
  <si>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</si>
  <si>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</si>
  <si>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</si>
  <si>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</si>
  <si>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</si>
  <si>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</si>
  <si>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</si>
  <si>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</si>
  <si>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</si>
  <si>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</si>
  <si>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</si>
  <si>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</si>
  <si>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</si>
  <si>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</si>
  <si>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</si>
  <si>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</si>
  <si>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</si>
  <si>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</si>
  <si>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</si>
  <si>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</si>
  <si>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</si>
  <si>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</si>
  <si>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</si>
  <si>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</si>
  <si>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</si>
  <si>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</si>
  <si>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</si>
  <si>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</si>
  <si>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</si>
  <si>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</si>
  <si>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</si>
  <si>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</si>
  <si>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</si>
  <si>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</si>
  <si>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</si>
  <si>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</si>
  <si>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</si>
  <si>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</si>
  <si>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</si>
  <si>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</si>
  <si>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</si>
  <si>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</si>
  <si>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</si>
  <si>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</si>
  <si>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</si>
  <si>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</si>
  <si>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</si>
  <si>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</si>
  <si>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</si>
  <si>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</si>
  <si>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</si>
  <si>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</si>
  <si>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</si>
  <si>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</si>
  <si>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</si>
  <si>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</si>
  <si>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</si>
  <si>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</si>
  <si>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</si>
  <si>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</si>
  <si>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</si>
  <si>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</si>
  <si>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</si>
  <si>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</si>
  <si>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</si>
  <si>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</si>
  <si>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</si>
  <si>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</si>
  <si>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</si>
  <si>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</si>
  <si>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</si>
  <si>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</si>
  <si>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</si>
  <si>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</si>
  <si>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</si>
  <si>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</si>
  <si>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</si>
  <si>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</si>
  <si>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</si>
  <si>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</si>
  <si>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</si>
  <si>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</si>
  <si>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</si>
  <si>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</si>
  <si>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</si>
  <si>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</si>
  <si>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</si>
  <si>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</si>
  <si>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</si>
  <si>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</si>
  <si>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</si>
  <si>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</si>
  <si>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</si>
  <si>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</si>
  <si>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</si>
  <si>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</si>
  <si>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</si>
  <si>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</si>
  <si>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</si>
  <si>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</si>
  <si>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</si>
  <si>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</si>
  <si>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</si>
  <si>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</si>
  <si>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</si>
  <si>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</si>
  <si>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</si>
  <si>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</si>
  <si>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</si>
  <si>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</si>
  <si>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</si>
  <si>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</si>
  <si>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</si>
  <si>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</si>
  <si>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</si>
  <si>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</si>
  <si>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</si>
  <si>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</si>
  <si>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</si>
  <si>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</si>
  <si>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</si>
  <si>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</si>
  <si>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</si>
  <si>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</si>
  <si>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</si>
  <si>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</si>
  <si>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</si>
  <si>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</si>
  <si>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</si>
  <si>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</si>
  <si>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</si>
  <si>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</si>
  <si>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</si>
  <si>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</si>
  <si>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</si>
  <si>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</si>
  <si>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</si>
  <si>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</si>
  <si>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</si>
  <si>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</si>
  <si>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</si>
  <si>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</si>
  <si>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</si>
  <si>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</si>
  <si>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</si>
  <si>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</si>
  <si>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</si>
  <si>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</si>
  <si>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</si>
  <si>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</si>
  <si>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</si>
  <si>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</si>
  <si>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</si>
  <si>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</si>
  <si>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</si>
  <si>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</si>
  <si>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</si>
  <si>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</si>
  <si>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</si>
  <si>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</si>
  <si>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</si>
  <si>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</si>
  <si>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</si>
  <si>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</si>
  <si>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</si>
  <si>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</si>
  <si>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</si>
  <si>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</si>
  <si>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</si>
  <si>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</si>
  <si>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</si>
  <si>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</si>
  <si>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</si>
  <si>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</si>
  <si>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</si>
  <si>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</si>
  <si>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</si>
  <si>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</si>
  <si>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</si>
  <si>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</si>
  <si>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</si>
  <si>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</si>
  <si>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</si>
  <si>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</si>
  <si>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</si>
  <si>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</si>
  <si>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</si>
  <si>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</si>
  <si>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</si>
  <si>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</si>
  <si>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</si>
  <si>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</si>
  <si>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</si>
  <si>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</si>
  <si>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</si>
  <si>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</si>
  <si>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</si>
  <si>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</si>
  <si>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</si>
  <si>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</si>
  <si>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</si>
  <si>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</si>
  <si>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</si>
  <si>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</si>
  <si>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</si>
  <si>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</si>
  <si>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</si>
  <si>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</si>
  <si>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</si>
  <si>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</si>
  <si>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</si>
  <si>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</si>
  <si>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</si>
  <si>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</si>
  <si>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</si>
  <si>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</si>
  <si>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</si>
  <si>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</si>
  <si>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</si>
  <si>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</si>
  <si>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</si>
  <si>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</si>
  <si>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</si>
  <si>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</si>
  <si>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</si>
  <si>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</si>
  <si>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</si>
  <si>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</si>
  <si>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</si>
  <si>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</si>
  <si>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</si>
  <si>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</si>
  <si>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</si>
  <si>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</si>
  <si>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</si>
  <si>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</si>
  <si>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</si>
  <si>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</si>
  <si>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</si>
  <si>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</si>
  <si>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</si>
  <si>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</si>
  <si>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</si>
  <si>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</si>
  <si>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</si>
  <si>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</si>
  <si>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</si>
  <si>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</si>
  <si>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</si>
  <si>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</si>
  <si>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</si>
  <si>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</si>
  <si>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</si>
  <si>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</si>
  <si>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</si>
  <si>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</si>
  <si>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</si>
  <si>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</si>
  <si>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</si>
  <si>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</si>
  <si>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</si>
  <si>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</si>
  <si>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</si>
  <si>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</si>
  <si>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</si>
  <si>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</si>
  <si>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</si>
  <si>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</si>
  <si>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</si>
  <si>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</si>
  <si>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</si>
  <si>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</si>
  <si>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</si>
  <si>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</si>
  <si>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</si>
  <si>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</si>
  <si>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</si>
  <si>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</si>
  <si>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</si>
  <si>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</si>
  <si>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</si>
  <si>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</si>
  <si>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</si>
  <si>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</si>
  <si>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</si>
  <si>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</si>
  <si>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</si>
  <si>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</si>
  <si>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</si>
  <si>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</si>
  <si>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</si>
  <si>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</si>
  <si>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</si>
  <si>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</si>
  <si>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</si>
  <si>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</si>
  <si>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</si>
  <si>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</si>
  <si>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</si>
  <si>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</si>
  <si>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</si>
  <si>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</si>
  <si>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</si>
  <si>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</si>
  <si>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</si>
  <si>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</si>
  <si>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</si>
  <si>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</si>
  <si>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</si>
  <si>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</si>
  <si>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</si>
  <si>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</si>
  <si>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</si>
  <si>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</si>
  <si>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</si>
  <si>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</si>
  <si>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</si>
  <si>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</si>
  <si>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</si>
  <si>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</si>
  <si>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</si>
  <si>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</si>
  <si>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</si>
  <si>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</si>
  <si>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</si>
  <si>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</si>
  <si>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</si>
  <si>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</si>
  <si>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</si>
  <si>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</si>
  <si>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</si>
  <si>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</si>
  <si>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</si>
  <si>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</si>
  <si>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</si>
  <si>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</si>
  <si>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</si>
  <si>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</si>
  <si>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</si>
  <si>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</si>
  <si>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</si>
  <si>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</si>
  <si>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</si>
  <si>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</si>
  <si>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</si>
  <si>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</si>
  <si>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</si>
  <si>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</si>
  <si>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</si>
  <si>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</si>
  <si>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</si>
  <si>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</si>
  <si>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</si>
  <si>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</si>
  <si>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</si>
  <si>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</si>
  <si>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</si>
  <si>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</si>
  <si>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</si>
  <si>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</si>
  <si>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</si>
  <si>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</si>
  <si>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</si>
  <si>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</si>
  <si>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</si>
  <si>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</si>
  <si>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</si>
  <si>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</si>
  <si>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</si>
  <si>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</si>
  <si>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</si>
  <si>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</si>
  <si>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</si>
  <si>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</si>
  <si>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</si>
  <si>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</si>
  <si>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</si>
  <si>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</si>
  <si>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</si>
  <si>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</si>
  <si>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</si>
  <si>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</si>
  <si>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</si>
  <si>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</si>
  <si>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</si>
  <si>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</si>
  <si>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</si>
  <si>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</si>
  <si>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</si>
  <si>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</si>
  <si>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</si>
  <si>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</si>
  <si>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</si>
  <si>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</si>
  <si>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</si>
  <si>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</si>
  <si>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</si>
  <si>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</si>
  <si>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</si>
  <si>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</si>
  <si>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</si>
  <si>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</si>
  <si>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</si>
  <si>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</si>
  <si>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</si>
  <si>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</si>
  <si>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</si>
  <si>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</si>
  <si>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</si>
  <si>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</si>
  <si>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</si>
  <si>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</si>
  <si>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</si>
  <si>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</si>
  <si>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</si>
  <si>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</si>
  <si>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</si>
  <si>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</si>
  <si>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</si>
  <si>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</si>
  <si>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</si>
  <si>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</si>
  <si>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</si>
  <si>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</si>
  <si>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</si>
  <si>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</si>
  <si>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</si>
  <si>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</si>
  <si>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</si>
  <si>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</si>
  <si>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</si>
  <si>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</si>
  <si>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</si>
  <si>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</si>
  <si>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</si>
  <si>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</si>
  <si>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</si>
  <si>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</si>
  <si>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</si>
  <si>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</si>
  <si>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</si>
  <si>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</si>
  <si>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</si>
  <si>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</si>
  <si>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</si>
  <si>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</si>
  <si>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</si>
  <si>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</si>
  <si>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</si>
  <si>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</si>
  <si>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</si>
  <si>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</si>
  <si>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</si>
  <si>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</si>
  <si>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</si>
  <si>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</si>
  <si>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</si>
  <si>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</si>
  <si>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</si>
  <si>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</si>
  <si>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</si>
  <si>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</si>
  <si>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</si>
  <si>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</si>
  <si>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</si>
  <si>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</si>
  <si>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</si>
  <si>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</si>
  <si>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</si>
  <si>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</si>
  <si>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</si>
  <si>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</si>
  <si>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</si>
  <si>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</si>
  <si>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</si>
  <si>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</si>
  <si>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</si>
  <si>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</si>
  <si>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</si>
  <si>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</si>
  <si>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</si>
  <si>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</si>
  <si>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</si>
  <si>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</si>
  <si>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</si>
  <si>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</si>
  <si>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</si>
  <si>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</si>
  <si>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</si>
  <si>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</si>
  <si>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</si>
  <si>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</si>
  <si>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</si>
  <si>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</si>
  <si>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</si>
  <si>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</si>
  <si>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</si>
  <si>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</si>
  <si>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</si>
  <si>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</si>
  <si>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</si>
  <si>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</si>
  <si>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</si>
  <si>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</si>
  <si>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</si>
  <si>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</si>
  <si>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</si>
  <si>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</si>
  <si>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</si>
  <si>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</si>
  <si>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</si>
  <si>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</si>
  <si>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</si>
  <si>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</si>
  <si>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</si>
  <si>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</si>
  <si>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</si>
  <si>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</si>
  <si>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</si>
  <si>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</si>
  <si>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</si>
  <si>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</si>
  <si>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</si>
  <si>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</si>
  <si>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</si>
  <si>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</si>
  <si>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</si>
  <si>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</si>
  <si>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</si>
  <si>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</si>
  <si>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</si>
  <si>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</si>
  <si>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</si>
  <si>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</si>
  <si>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</si>
  <si>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</si>
  <si>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</si>
  <si>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</si>
  <si>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</si>
  <si>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</si>
  <si>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</si>
  <si>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</si>
  <si>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</si>
  <si>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</si>
  <si>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</si>
  <si>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</si>
  <si>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</si>
  <si>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</si>
  <si>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</si>
  <si>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</si>
  <si>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</si>
  <si>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</si>
  <si>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</si>
  <si>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</si>
  <si>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</si>
  <si>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</si>
  <si>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</si>
  <si>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</si>
  <si>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</si>
  <si>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</si>
  <si>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</si>
  <si>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</si>
  <si>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</si>
  <si>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</si>
  <si>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</si>
  <si>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</si>
  <si>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</si>
  <si>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</si>
  <si>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</si>
  <si>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</si>
  <si>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</si>
  <si>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</si>
  <si>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</si>
  <si>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</si>
  <si>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</si>
  <si>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</si>
  <si>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</si>
  <si>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</si>
  <si>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</si>
  <si>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</si>
  <si>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</si>
  <si>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</si>
  <si>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</si>
  <si>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</si>
  <si>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</si>
  <si>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</si>
  <si>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</si>
  <si>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</si>
  <si>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</si>
  <si>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</si>
  <si>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</si>
  <si>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</si>
  <si>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</si>
  <si>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</si>
  <si>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</si>
  <si>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</si>
  <si>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</si>
  <si>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</si>
  <si>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</si>
  <si>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</si>
  <si>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</si>
  <si>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</si>
  <si>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</si>
  <si>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</si>
  <si>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</si>
  <si>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</si>
  <si>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</si>
  <si>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</si>
  <si>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</si>
  <si>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</si>
  <si>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</si>
  <si>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</si>
  <si>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</si>
  <si>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</si>
  <si>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</si>
  <si>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</si>
  <si>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</si>
  <si>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</si>
  <si>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</si>
  <si>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</si>
  <si>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</si>
  <si>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</si>
  <si>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</si>
  <si>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</si>
  <si>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</si>
  <si>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</si>
  <si>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</si>
  <si>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</si>
  <si>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</si>
  <si>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</si>
  <si>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</si>
  <si>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</si>
  <si>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</si>
  <si>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</si>
  <si>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</si>
  <si>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</si>
  <si>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</si>
  <si>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</si>
  <si>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</si>
  <si>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</si>
  <si>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</si>
  <si>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</si>
  <si>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</si>
  <si>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</si>
  <si>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</si>
  <si>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</si>
  <si>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</si>
  <si>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</si>
  <si>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</si>
  <si>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</si>
  <si>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</si>
  <si>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</si>
  <si>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</si>
  <si>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</si>
  <si>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</si>
  <si>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</si>
  <si>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</si>
  <si>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</si>
  <si>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</si>
  <si>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</si>
  <si>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</si>
  <si>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</si>
  <si>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</si>
  <si>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</si>
  <si>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</si>
  <si>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</si>
  <si>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</si>
  <si>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</si>
  <si>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</si>
  <si>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</si>
  <si>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</si>
  <si>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</si>
  <si>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</si>
  <si>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</si>
  <si>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</si>
  <si>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</si>
  <si>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</si>
  <si>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</si>
  <si>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</si>
  <si>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</si>
  <si>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</si>
  <si>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</si>
  <si>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</si>
  <si>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</si>
  <si>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</si>
  <si>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</si>
  <si>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</si>
  <si>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</si>
  <si>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</si>
  <si>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</si>
  <si>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</si>
  <si>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</si>
  <si>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</si>
  <si>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</si>
  <si>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</si>
  <si>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</si>
  <si>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</si>
  <si>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</si>
  <si>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</si>
  <si>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</si>
  <si>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</si>
  <si>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</si>
  <si>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</si>
  <si>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</si>
  <si>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</si>
  <si>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</si>
  <si>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</si>
  <si>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</si>
  <si>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</si>
  <si>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</si>
  <si>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</si>
  <si>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</si>
  <si>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</si>
  <si>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</si>
  <si>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</si>
  <si>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</si>
  <si>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</si>
  <si>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</si>
  <si>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</si>
  <si>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</si>
  <si>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</si>
  <si>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</si>
  <si>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</si>
  <si>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</si>
  <si>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</si>
  <si>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</si>
  <si>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</si>
  <si>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</si>
  <si>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</si>
  <si>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</si>
  <si>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</si>
  <si>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</si>
  <si>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</si>
  <si>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</si>
  <si>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</si>
  <si>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</si>
  <si>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</si>
  <si>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</si>
  <si>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</si>
  <si>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</si>
  <si>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</si>
  <si>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</si>
  <si>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</si>
  <si>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</si>
  <si>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</si>
  <si>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</si>
  <si>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</si>
  <si>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</si>
  <si>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</si>
  <si>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</si>
  <si>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</si>
  <si>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</si>
  <si>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</si>
  <si>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</si>
  <si>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</si>
  <si>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</si>
  <si>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</si>
  <si>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</si>
  <si>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</si>
  <si>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</si>
  <si>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</si>
  <si>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</si>
  <si>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</si>
  <si>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</si>
  <si>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</si>
  <si>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</si>
  <si>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</si>
  <si>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</si>
  <si>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</si>
  <si>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</si>
  <si>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</si>
  <si>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</si>
  <si>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</si>
  <si>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</si>
  <si>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</si>
  <si>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</si>
  <si>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</si>
  <si>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</si>
  <si>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</si>
  <si>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</si>
  <si>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</si>
  <si>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</si>
  <si>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</si>
  <si>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</si>
  <si>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</si>
  <si>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</si>
  <si>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</si>
  <si>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</si>
  <si>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</si>
  <si>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</si>
  <si>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</si>
  <si>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</si>
  <si>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</si>
  <si>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</si>
  <si>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</si>
  <si>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</si>
  <si>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</si>
  <si>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</si>
  <si>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</si>
  <si>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</si>
  <si>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</si>
  <si>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</si>
  <si>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</si>
  <si>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</si>
  <si>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</si>
  <si>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</si>
  <si>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</si>
  <si>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</si>
  <si>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</si>
  <si>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</si>
  <si>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</si>
  <si>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</si>
  <si>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</si>
  <si>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</si>
  <si>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</si>
  <si>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</si>
  <si>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</si>
  <si>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</si>
  <si>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</si>
  <si>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</si>
  <si>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</si>
  <si>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</si>
  <si>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</si>
  <si>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</si>
  <si>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</si>
  <si>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</si>
  <si>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</si>
  <si>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</si>
  <si>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</si>
  <si>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</si>
  <si>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</si>
  <si>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</si>
  <si>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</si>
  <si>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</si>
  <si>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</si>
  <si>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</si>
  <si>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</si>
  <si>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</si>
  <si>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</si>
  <si>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</si>
  <si>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</si>
  <si>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</si>
  <si>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</si>
  <si>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</si>
  <si>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</si>
  <si>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</si>
  <si>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</si>
  <si>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</si>
  <si>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</si>
  <si>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</si>
  <si>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</si>
  <si>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</si>
  <si>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</si>
  <si>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</si>
  <si>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</si>
  <si>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</si>
  <si>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</si>
  <si>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</si>
  <si>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</si>
  <si>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</si>
  <si>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</si>
  <si>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</si>
  <si>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</si>
  <si>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</si>
  <si>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</si>
  <si>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</si>
  <si>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</si>
  <si>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</si>
  <si>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</si>
  <si>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</si>
  <si>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</si>
  <si>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</si>
  <si>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</si>
  <si>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</si>
  <si>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</si>
  <si>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</si>
  <si>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</si>
  <si>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</si>
  <si>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</si>
  <si>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</si>
  <si>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</si>
  <si>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</si>
  <si>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</si>
  <si>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</si>
  <si>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</si>
  <si>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</si>
  <si>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</si>
  <si>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</si>
  <si>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</si>
  <si>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</si>
  <si>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</si>
  <si>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</si>
  <si>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</si>
  <si>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</si>
  <si>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</si>
  <si>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</si>
  <si>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</si>
  <si>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</si>
  <si>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</si>
  <si>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</si>
  <si>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</si>
  <si>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</si>
  <si>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</si>
  <si>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</si>
  <si>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</si>
  <si>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</si>
  <si>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</si>
  <si>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</si>
  <si>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</si>
  <si>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</si>
  <si>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</si>
  <si>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</si>
  <si>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</si>
  <si>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</si>
  <si>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</si>
  <si>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</si>
  <si>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</si>
  <si>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</si>
  <si>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</si>
  <si>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</si>
  <si>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</si>
  <si>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</si>
  <si>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</si>
  <si>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</si>
  <si>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</si>
  <si>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</si>
  <si>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</si>
  <si>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</si>
  <si>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</si>
  <si>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</si>
  <si>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</si>
  <si>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</si>
  <si>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</si>
  <si>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</si>
  <si>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</si>
  <si>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</si>
  <si>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</si>
  <si>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</si>
  <si>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</si>
  <si>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</si>
  <si>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</si>
  <si>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</si>
  <si>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</si>
  <si>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</si>
  <si>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</si>
  <si>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</si>
  <si>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</si>
  <si>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</si>
  <si>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</si>
  <si>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</si>
  <si>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</si>
  <si>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</si>
  <si>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</si>
  <si>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</si>
  <si>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</si>
  <si>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</si>
  <si>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</si>
  <si>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</si>
  <si>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</si>
  <si>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</si>
  <si>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</si>
  <si>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</si>
  <si>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</si>
  <si>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</si>
  <si>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</si>
  <si>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</si>
  <si>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</si>
  <si>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</si>
  <si>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</si>
  <si>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</si>
  <si>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</si>
  <si>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</si>
  <si>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</si>
  <si>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</si>
  <si>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</si>
  <si>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</si>
  <si>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</si>
  <si>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</si>
  <si>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</si>
  <si>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</si>
  <si>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</si>
  <si>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</si>
  <si>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</si>
  <si>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</si>
  <si>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</si>
  <si>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</si>
  <si>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</si>
  <si>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</si>
  <si>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</si>
  <si>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</si>
  <si>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</si>
  <si>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</si>
  <si>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</si>
  <si>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</si>
  <si>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</si>
  <si>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</si>
  <si>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</si>
  <si>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</si>
  <si>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</si>
  <si>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</si>
  <si>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</si>
  <si>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</si>
  <si>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</si>
  <si>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</si>
  <si>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</si>
  <si>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</si>
  <si>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</si>
  <si>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</si>
  <si>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</si>
  <si>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</si>
  <si>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</si>
  <si>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</si>
  <si>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</si>
  <si>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</si>
  <si>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</si>
  <si>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</si>
  <si>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</si>
  <si>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</si>
  <si>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</si>
  <si>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</si>
  <si>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</si>
  <si>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</si>
  <si>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</si>
  <si>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</si>
  <si>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</si>
  <si>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</si>
  <si>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</si>
  <si>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</si>
  <si>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</si>
  <si>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</si>
  <si>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</si>
  <si>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</si>
  <si>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</si>
  <si>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</si>
  <si>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</si>
  <si>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</si>
  <si>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</si>
  <si>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</si>
  <si>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</si>
  <si>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</si>
  <si>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</si>
  <si>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</si>
  <si>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</si>
  <si>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</si>
  <si>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</si>
  <si>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</si>
  <si>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</si>
  <si>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</si>
  <si>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</si>
  <si>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</si>
  <si>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</si>
  <si>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</si>
  <si>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</si>
  <si>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</si>
  <si>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</si>
  <si>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</si>
  <si>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</si>
  <si>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</si>
  <si>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</si>
  <si>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</si>
  <si>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</si>
  <si>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</si>
  <si>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</si>
  <si>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</si>
  <si>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</si>
  <si>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</si>
  <si>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</si>
  <si>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</si>
  <si>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</si>
  <si>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</si>
  <si>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</si>
  <si>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</si>
  <si>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</si>
  <si>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</si>
  <si>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</si>
  <si>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</si>
  <si>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</si>
  <si>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</si>
  <si>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</si>
  <si>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</si>
  <si>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</si>
  <si>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</si>
  <si>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</si>
  <si>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</si>
  <si>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</si>
  <si>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</si>
  <si>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</si>
  <si>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</si>
  <si>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</si>
  <si>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</si>
  <si>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</si>
  <si>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</si>
  <si>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</si>
  <si>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</si>
  <si>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</si>
  <si>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</si>
  <si>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</si>
  <si>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</si>
  <si>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</si>
  <si>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</si>
  <si>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</si>
  <si>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</si>
  <si>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</si>
  <si>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</si>
  <si>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</si>
  <si>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</si>
  <si>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</si>
  <si>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</si>
  <si>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</si>
  <si>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</si>
  <si>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</si>
  <si>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</si>
  <si>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</si>
  <si>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</si>
  <si>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</si>
  <si>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</si>
  <si>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</si>
  <si>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</si>
  <si>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</si>
  <si>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</si>
  <si>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</si>
  <si>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</si>
  <si>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</si>
  <si>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</si>
  <si>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</si>
  <si>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</si>
  <si>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</si>
  <si>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</si>
  <si>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</si>
  <si>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</si>
  <si>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</si>
  <si>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</si>
  <si>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</si>
  <si>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</si>
  <si>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</si>
  <si>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</si>
  <si>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</si>
  <si>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</si>
  <si>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</si>
  <si>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</si>
  <si>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</si>
  <si>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</si>
  <si>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</si>
  <si>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</si>
  <si>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</si>
  <si>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</si>
  <si>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</si>
  <si>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</si>
  <si>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</si>
  <si>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</si>
  <si>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</si>
  <si>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</si>
  <si>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</si>
  <si>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</si>
  <si>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</si>
  <si>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</si>
  <si>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</si>
  <si>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</si>
  <si>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</si>
  <si>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</si>
  <si>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</si>
  <si>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</si>
  <si>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</si>
  <si>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</si>
  <si>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</si>
  <si>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</si>
  <si>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</si>
  <si>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</si>
  <si>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</si>
  <si>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</si>
  <si>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</si>
  <si>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</si>
  <si>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</si>
  <si>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</si>
  <si>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</si>
  <si>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</si>
  <si>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</si>
  <si>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</si>
  <si>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</si>
  <si>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</si>
  <si>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</si>
  <si>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</si>
  <si>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</si>
  <si>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</si>
  <si>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</si>
  <si>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</si>
  <si>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</si>
  <si>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</si>
  <si>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</si>
  <si>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</si>
  <si>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</si>
  <si>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</si>
  <si>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</si>
  <si>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</si>
  <si>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</si>
  <si>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</si>
  <si>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</si>
  <si>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</si>
  <si>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</si>
  <si>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</si>
  <si>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</si>
  <si>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</si>
  <si>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</si>
  <si>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</si>
  <si>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</si>
  <si>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</si>
  <si>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</si>
  <si>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</si>
  <si>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</si>
  <si>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</si>
  <si>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</si>
  <si>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</si>
  <si>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</si>
  <si>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</si>
  <si>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</si>
  <si>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</si>
  <si>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</si>
  <si>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</si>
  <si>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</si>
  <si>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</si>
  <si>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</si>
  <si>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</si>
  <si>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</si>
  <si>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</si>
  <si>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</si>
  <si>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</si>
  <si>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</si>
  <si>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</si>
  <si>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</si>
  <si>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</si>
  <si>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</si>
  <si>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</si>
  <si>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</si>
  <si>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</si>
  <si>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</si>
  <si>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</si>
  <si>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</si>
  <si>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</si>
  <si>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</si>
  <si>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</si>
  <si>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</si>
  <si>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</si>
  <si>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</si>
  <si>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</si>
  <si>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</si>
  <si>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</si>
  <si>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</si>
  <si>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</si>
  <si>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</si>
  <si>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</si>
  <si>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</si>
  <si>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</si>
  <si>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</si>
  <si>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</si>
  <si>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</si>
  <si>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</si>
  <si>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</si>
  <si>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</si>
  <si>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</si>
  <si>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</si>
  <si>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</si>
  <si>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</si>
  <si>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</si>
  <si>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</si>
  <si>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</si>
  <si>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</si>
  <si>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</si>
  <si>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</si>
  <si>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</si>
  <si>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</si>
  <si>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</si>
  <si>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</si>
  <si>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</si>
  <si>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</si>
  <si>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</si>
  <si>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</si>
  <si>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</si>
  <si>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</si>
  <si>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</si>
  <si>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</si>
  <si>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</si>
  <si>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</si>
  <si>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</si>
  <si>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</si>
  <si>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</si>
  <si>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</si>
  <si>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</si>
  <si>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</si>
  <si>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</si>
  <si>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</si>
  <si>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</si>
  <si>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</si>
  <si>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</si>
  <si>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</si>
  <si>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</si>
  <si>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</si>
  <si>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</si>
  <si>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</si>
  <si>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</si>
  <si>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</si>
  <si>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</si>
  <si>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</si>
  <si>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</si>
  <si>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</si>
  <si>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</si>
  <si>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</si>
  <si>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</si>
  <si>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</si>
  <si>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</si>
  <si>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</si>
  <si>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</si>
  <si>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</si>
  <si>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</si>
  <si>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</si>
  <si>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</si>
  <si>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</si>
  <si>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</si>
  <si>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</si>
  <si>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</si>
  <si>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</si>
  <si>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</si>
  <si>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</si>
  <si>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</si>
  <si>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</si>
  <si>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</si>
  <si>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</si>
  <si>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</si>
  <si>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</si>
  <si>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</si>
  <si>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</si>
  <si>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</si>
  <si>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</si>
  <si>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</si>
  <si>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</si>
  <si>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</si>
  <si>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</si>
  <si>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</si>
  <si>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</si>
  <si>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</si>
  <si>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</si>
  <si>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</si>
  <si>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</si>
  <si>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</si>
  <si>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</si>
  <si>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</si>
  <si>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</si>
  <si>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</si>
  <si>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</si>
  <si>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</si>
  <si>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</si>
  <si>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</si>
  <si>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</si>
  <si>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</si>
  <si>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</si>
  <si>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</si>
  <si>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</si>
  <si>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</si>
  <si>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</si>
  <si>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</si>
  <si>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</si>
  <si>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</si>
  <si>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</si>
  <si>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</si>
  <si>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</si>
  <si>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</si>
  <si>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</si>
  <si>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</si>
  <si>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</si>
  <si>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</si>
  <si>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</si>
  <si>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</si>
  <si>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</si>
  <si>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</si>
  <si>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</si>
  <si>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</si>
  <si>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</si>
  <si>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</si>
  <si>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</si>
  <si>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</si>
  <si>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</si>
  <si>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</si>
  <si>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</si>
  <si>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</si>
  <si>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</si>
  <si>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</si>
  <si>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</si>
  <si>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</si>
  <si>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</si>
  <si>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</si>
  <si>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</si>
  <si>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</si>
  <si>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</si>
  <si>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</si>
  <si>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</si>
  <si>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</si>
  <si>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</si>
  <si>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</si>
  <si>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</si>
  <si>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</si>
  <si>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</si>
  <si>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</si>
  <si>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</si>
  <si>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</si>
  <si>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</si>
  <si>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</si>
  <si>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</si>
  <si>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</si>
  <si>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</si>
  <si>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</si>
  <si>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</si>
  <si>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</si>
  <si>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</si>
  <si>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</si>
  <si>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</si>
  <si>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</si>
  <si>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</si>
  <si>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</si>
  <si>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</si>
  <si>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</si>
  <si>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</si>
  <si>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</si>
  <si>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</si>
  <si>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</si>
  <si>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</si>
  <si>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</si>
  <si>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</si>
  <si>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</si>
  <si>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</si>
  <si>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</si>
  <si>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</si>
  <si>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</si>
  <si>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</si>
  <si>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</si>
  <si>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</si>
  <si>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</si>
  <si>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</si>
  <si>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</si>
  <si>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</si>
  <si>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</si>
  <si>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</si>
  <si>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</si>
  <si>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</si>
  <si>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</si>
  <si>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</si>
  <si>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</si>
  <si>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</si>
  <si>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</si>
  <si>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</si>
  <si>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</si>
  <si>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</si>
  <si>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</si>
  <si>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</si>
  <si>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</si>
  <si>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</si>
  <si>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</si>
  <si>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</si>
  <si>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</si>
  <si>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</si>
  <si>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</si>
  <si>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</si>
  <si>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</si>
  <si>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</si>
  <si>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</si>
  <si>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</si>
  <si>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</si>
  <si>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</si>
  <si>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</si>
  <si>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</si>
  <si>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</si>
  <si>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</si>
  <si>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</si>
  <si>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</si>
  <si>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</si>
  <si>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</si>
  <si>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</si>
  <si>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</si>
  <si>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</si>
  <si>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</si>
  <si>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</si>
  <si>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</si>
  <si>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</si>
  <si>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</si>
  <si>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</si>
  <si>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</si>
  <si>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</si>
  <si>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</si>
  <si>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</si>
  <si>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</si>
  <si>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</si>
  <si>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</si>
  <si>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</si>
  <si>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</si>
  <si>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</si>
  <si>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</si>
  <si>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</si>
  <si>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</si>
  <si>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</si>
  <si>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</si>
  <si>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</si>
  <si>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</si>
  <si>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</si>
  <si>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</si>
  <si>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</si>
  <si>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</si>
  <si>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</si>
  <si>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</si>
  <si>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</si>
  <si>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</si>
  <si>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</si>
  <si>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</si>
  <si>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</si>
  <si>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</si>
  <si>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</si>
  <si>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</si>
  <si>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</si>
  <si>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</si>
  <si>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</si>
  <si>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</si>
  <si>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</si>
  <si>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</si>
  <si>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</si>
  <si>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</si>
  <si>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</si>
  <si>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</si>
  <si>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</si>
  <si>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</si>
  <si>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</si>
  <si>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</si>
  <si>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</si>
  <si>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</si>
  <si>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</si>
  <si>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</si>
  <si>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</si>
  <si>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</si>
  <si>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</si>
  <si>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</si>
  <si>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</si>
  <si>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</si>
  <si>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</si>
  <si>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</si>
  <si>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</si>
  <si>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</si>
  <si>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</si>
  <si>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</si>
  <si>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</si>
  <si>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</si>
  <si>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</si>
  <si>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</si>
  <si>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</si>
  <si>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</si>
  <si>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</si>
  <si>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</si>
  <si>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</si>
  <si>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</si>
  <si>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</si>
  <si>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</si>
  <si>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</si>
  <si>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</si>
  <si>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</si>
  <si>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</si>
  <si>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</si>
  <si>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</si>
  <si>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</si>
  <si>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</si>
  <si>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</si>
  <si>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</si>
  <si>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</si>
  <si>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</si>
  <si>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</si>
  <si>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</si>
  <si>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</si>
  <si>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</si>
  <si>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</si>
  <si>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</si>
  <si>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</si>
  <si>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</si>
  <si>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</si>
  <si>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</si>
  <si>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</si>
  <si>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</si>
  <si>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</si>
  <si>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</si>
  <si>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</si>
  <si>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</si>
  <si>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</si>
  <si>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</si>
  <si>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</si>
  <si>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</si>
  <si>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</si>
  <si>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</si>
  <si>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</si>
  <si>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</si>
  <si>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</si>
  <si>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</si>
  <si>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</si>
  <si>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</si>
  <si>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</si>
  <si>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</si>
  <si>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</si>
  <si>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</si>
  <si>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</si>
  <si>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</si>
  <si>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</si>
  <si>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</si>
  <si>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</si>
  <si>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</si>
  <si>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</si>
  <si>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</si>
  <si>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</si>
  <si>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</si>
  <si>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</si>
  <si>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</si>
  <si>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</si>
  <si>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</si>
  <si>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</si>
  <si>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</si>
  <si>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</si>
  <si>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</si>
  <si>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</si>
  <si>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</si>
  <si>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</si>
  <si>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</si>
  <si>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</si>
  <si>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</si>
  <si>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</si>
  <si>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</si>
  <si>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</si>
  <si>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</si>
  <si>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</si>
  <si>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</si>
  <si>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</si>
  <si>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</si>
  <si>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</si>
  <si>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</si>
  <si>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</si>
  <si>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</si>
  <si>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</si>
  <si>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</si>
  <si>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</si>
  <si>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</si>
  <si>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</si>
  <si>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</si>
  <si>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</si>
  <si>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</si>
  <si>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</si>
  <si>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</si>
  <si>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</si>
  <si>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</si>
  <si>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</si>
  <si>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</si>
  <si>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</si>
  <si>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</si>
  <si>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</si>
  <si>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</si>
  <si>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</si>
  <si>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</si>
  <si>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</si>
  <si>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</si>
  <si>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</si>
  <si>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</si>
  <si>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</si>
  <si>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</si>
  <si>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</si>
  <si>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</si>
  <si>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</si>
  <si>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</si>
  <si>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</si>
  <si>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</si>
  <si>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</si>
  <si>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</si>
  <si>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</si>
  <si>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</si>
  <si>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</si>
  <si>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</si>
  <si>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</si>
  <si>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</si>
  <si>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</si>
  <si>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</si>
  <si>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</si>
  <si>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</si>
  <si>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</si>
  <si>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</si>
  <si>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</si>
  <si>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</si>
  <si>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</si>
  <si>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</si>
  <si>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</si>
  <si>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</si>
  <si>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</si>
  <si>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</si>
  <si>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</si>
  <si>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</si>
  <si>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</si>
  <si>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</si>
  <si>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</si>
  <si>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</si>
  <si>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</si>
  <si>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</si>
  <si>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</si>
  <si>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</si>
  <si>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</si>
  <si>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</si>
  <si>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</si>
  <si>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</si>
  <si>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</si>
  <si>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</si>
  <si>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</si>
  <si>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</si>
  <si>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</si>
  <si>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</si>
  <si>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</si>
  <si>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</si>
  <si>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</si>
  <si>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</si>
  <si>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</si>
  <si>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</si>
  <si>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</si>
  <si>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</si>
  <si>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</si>
  <si>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</si>
  <si>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</si>
  <si>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</si>
  <si>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</si>
  <si>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</si>
  <si>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</si>
  <si>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</si>
  <si>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</si>
  <si>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</si>
  <si>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</si>
  <si>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</si>
  <si>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</si>
  <si>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</si>
  <si>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</si>
  <si>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</si>
  <si>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</si>
  <si>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</si>
  <si>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</si>
  <si>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</si>
  <si>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</si>
  <si>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</si>
  <si>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</si>
  <si>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</si>
  <si>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</si>
  <si>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</si>
  <si>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</si>
  <si>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</si>
  <si>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</si>
  <si>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</si>
  <si>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</si>
  <si>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</si>
  <si>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</si>
  <si>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</si>
  <si>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</si>
  <si>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</si>
  <si>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</si>
  <si>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</si>
  <si>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</si>
  <si>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</si>
  <si>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</si>
  <si>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</si>
  <si>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</si>
  <si>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</si>
  <si>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</si>
  <si>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</si>
  <si>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</si>
  <si>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</si>
  <si>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</si>
  <si>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</si>
  <si>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</si>
  <si>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</si>
  <si>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</si>
  <si>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</si>
  <si>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</si>
  <si>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</si>
  <si>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</si>
  <si>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</si>
  <si>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</si>
  <si>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</si>
  <si>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</si>
  <si>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</si>
  <si>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</si>
  <si>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</si>
  <si>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</si>
  <si>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</si>
  <si>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</si>
  <si>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</si>
  <si>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</si>
  <si>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</si>
  <si>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</si>
  <si>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</si>
  <si>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</si>
  <si>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</si>
  <si>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</si>
  <si>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</si>
  <si>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</si>
  <si>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</si>
  <si>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</si>
  <si>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</si>
  <si>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</si>
  <si>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</si>
  <si>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</si>
  <si>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</si>
  <si>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</si>
  <si>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</si>
  <si>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</si>
  <si>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</si>
  <si>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</si>
  <si>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</si>
  <si>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</si>
  <si>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</si>
  <si>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</si>
  <si>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</si>
  <si>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</si>
  <si>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</si>
  <si>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</si>
  <si>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</si>
  <si>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</si>
  <si>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</si>
  <si>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</si>
  <si>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</si>
  <si>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</si>
  <si>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</si>
  <si>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</si>
  <si>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</si>
  <si>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</si>
  <si>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</si>
  <si>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</si>
  <si>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</si>
  <si>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</si>
  <si>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</si>
  <si>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</si>
  <si>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</si>
  <si>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</si>
  <si>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</si>
  <si>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</si>
  <si>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</si>
  <si>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</si>
  <si>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</si>
  <si>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</si>
  <si>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</si>
  <si>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</si>
  <si>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</si>
  <si>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</si>
  <si>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</si>
  <si>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</si>
  <si>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</si>
  <si>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</si>
  <si>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</si>
  <si>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</si>
  <si>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</si>
  <si>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</si>
  <si>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</si>
  <si>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</si>
  <si>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</si>
  <si>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</si>
  <si>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</si>
  <si>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</si>
  <si>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</si>
  <si>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</si>
  <si>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</si>
  <si>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</si>
  <si>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</si>
  <si>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</si>
  <si>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</si>
  <si>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</si>
  <si>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</si>
  <si>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</si>
  <si>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</si>
  <si>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</si>
  <si>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</si>
  <si>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</si>
  <si>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</si>
  <si>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</si>
  <si>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</si>
  <si>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</si>
  <si>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</si>
  <si>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</si>
  <si>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</si>
  <si>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</si>
  <si>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</si>
  <si>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</si>
  <si>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</si>
  <si>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</si>
  <si>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</si>
  <si>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</si>
  <si>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</si>
  <si>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</si>
  <si>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</si>
  <si>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</si>
  <si>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</si>
  <si>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</si>
  <si>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</si>
  <si>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</si>
  <si>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</si>
  <si>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</si>
  <si>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</si>
  <si>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</si>
  <si>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</si>
  <si>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</si>
  <si>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</si>
  <si>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</si>
  <si>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</si>
  <si>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</si>
  <si>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</si>
  <si>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</si>
  <si>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</si>
  <si>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</si>
  <si>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</si>
  <si>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</si>
  <si>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</si>
  <si>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</si>
  <si>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</si>
  <si>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</si>
  <si>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</si>
  <si>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</si>
  <si>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</si>
  <si>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</si>
  <si>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</si>
  <si>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</si>
  <si>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</si>
  <si>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</si>
  <si>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</si>
  <si>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</si>
  <si>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</si>
  <si>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</si>
  <si>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</si>
  <si>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</si>
  <si>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</si>
  <si>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</si>
  <si>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</si>
  <si>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</si>
  <si>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</si>
  <si>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</si>
  <si>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</si>
  <si>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</si>
  <si>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</si>
  <si>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</si>
  <si>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</si>
  <si>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</si>
  <si>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</si>
  <si>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</si>
  <si>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</si>
  <si>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</si>
  <si>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</si>
  <si>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</si>
  <si>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</si>
  <si>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</si>
  <si>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</si>
  <si>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</si>
  <si>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</si>
  <si>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</si>
  <si>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</si>
  <si>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</si>
  <si>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</si>
  <si>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</si>
  <si>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</si>
  <si>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</si>
  <si>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</si>
  <si>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</si>
  <si>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</si>
  <si>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</si>
  <si>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</si>
  <si>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</si>
  <si>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</si>
  <si>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</si>
  <si>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</si>
  <si>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</si>
  <si>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</si>
  <si>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</si>
  <si>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</si>
  <si>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</si>
  <si>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</si>
  <si>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</si>
  <si>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</si>
  <si>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</si>
  <si>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</si>
  <si>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</si>
  <si>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</si>
  <si>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</si>
  <si>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</si>
  <si>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</si>
  <si>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</si>
  <si>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</si>
  <si>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</si>
  <si>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</si>
  <si>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</si>
  <si>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</si>
  <si>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</si>
  <si>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</si>
  <si>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</si>
  <si>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</si>
  <si>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</si>
  <si>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</si>
  <si>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</si>
  <si>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</si>
  <si>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</si>
  <si>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</si>
  <si>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</si>
  <si>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</si>
  <si>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</si>
  <si>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</si>
  <si>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</si>
  <si>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</si>
  <si>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</si>
  <si>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</si>
  <si>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</si>
  <si>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</si>
  <si>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</si>
  <si>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</si>
  <si>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</si>
  <si>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</si>
  <si>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</si>
  <si>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</si>
  <si>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</si>
  <si>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</si>
  <si>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</si>
  <si>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</si>
  <si>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</si>
  <si>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</si>
  <si>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</si>
  <si>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</si>
  <si>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</si>
  <si>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</si>
  <si>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</si>
  <si>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</si>
  <si>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</si>
  <si>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</si>
  <si>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</si>
  <si>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</si>
  <si>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</si>
  <si>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</si>
  <si>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</si>
  <si>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</si>
  <si>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</si>
  <si>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</si>
  <si>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</si>
  <si>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</si>
  <si>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</si>
  <si>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</si>
  <si>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</si>
  <si>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</si>
  <si>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</si>
  <si>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</si>
  <si>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</si>
  <si>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</si>
  <si>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</si>
  <si>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</si>
  <si>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</si>
  <si>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</si>
  <si>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</si>
  <si>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</si>
  <si>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</si>
  <si>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</si>
  <si>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</si>
  <si>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</si>
  <si>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</si>
  <si>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</si>
  <si>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</si>
  <si>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</si>
  <si>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</si>
  <si>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</si>
  <si>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</si>
  <si>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</si>
  <si>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</si>
  <si>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</si>
  <si>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</si>
  <si>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</si>
  <si>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</si>
  <si>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</si>
  <si>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</si>
  <si>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</si>
  <si>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</si>
  <si>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</si>
  <si>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</si>
  <si>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</si>
  <si>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</si>
  <si>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</si>
  <si>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</si>
  <si>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</si>
  <si>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</si>
  <si>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</si>
  <si>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</si>
  <si>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</si>
  <si>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</si>
  <si>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</si>
  <si>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</si>
  <si>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</si>
  <si>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</si>
  <si>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</si>
  <si>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</si>
  <si>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</si>
  <si>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</si>
  <si>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</si>
  <si>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</si>
  <si>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</si>
  <si>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</si>
  <si>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</si>
  <si>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</si>
  <si>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</si>
  <si>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</si>
  <si>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</si>
  <si>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</si>
  <si>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</si>
  <si>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</si>
  <si>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</si>
  <si>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</si>
  <si>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</si>
  <si>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</si>
  <si>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</si>
  <si>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</si>
  <si>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</si>
  <si>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</si>
  <si>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</si>
  <si>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</si>
  <si>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</si>
  <si>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</si>
  <si>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</si>
  <si>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</si>
  <si>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</si>
  <si>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</si>
  <si>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</si>
  <si>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</si>
  <si>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</si>
  <si>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</si>
  <si>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</si>
  <si>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</si>
  <si>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</si>
  <si>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</si>
  <si>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</si>
  <si>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</si>
  <si>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</si>
  <si>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</si>
  <si>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</si>
  <si>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</si>
  <si>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</si>
  <si>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</si>
  <si>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</si>
  <si>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</si>
  <si>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</si>
  <si>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</si>
  <si>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</si>
  <si>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</si>
  <si>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</si>
  <si>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</si>
  <si>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</si>
  <si>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</si>
  <si>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</si>
  <si>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</si>
  <si>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</si>
  <si>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</si>
  <si>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</si>
  <si>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</si>
  <si>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</si>
  <si>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</si>
  <si>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</si>
  <si>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</si>
  <si>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</si>
  <si>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</si>
  <si>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</si>
  <si>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</si>
  <si>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</si>
  <si>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</si>
  <si>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</si>
  <si>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</si>
  <si>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</si>
  <si>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</si>
  <si>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</si>
  <si>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</si>
  <si>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</si>
  <si>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</si>
  <si>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</si>
  <si>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</si>
  <si>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</si>
  <si>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</si>
  <si>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</si>
  <si>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</si>
  <si>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</si>
  <si>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</si>
  <si>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</si>
  <si>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</si>
  <si>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</si>
  <si>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</si>
  <si>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</si>
  <si>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</si>
  <si>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</si>
  <si>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</si>
  <si>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</si>
  <si>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</si>
  <si>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</si>
  <si>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</si>
  <si>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</si>
  <si>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</si>
  <si>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</si>
  <si>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</si>
  <si>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</si>
  <si>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</si>
  <si>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</si>
  <si>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</si>
  <si>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</si>
  <si>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</si>
  <si>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</si>
  <si>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</si>
  <si>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</si>
  <si>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</si>
  <si>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</si>
  <si>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</si>
  <si>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</si>
  <si>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</si>
  <si>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</si>
  <si>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</si>
  <si>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</si>
  <si>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</si>
  <si>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</si>
  <si>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</si>
  <si>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</si>
  <si>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</si>
  <si>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</si>
  <si>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</si>
  <si>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</si>
  <si>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</si>
  <si>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</si>
  <si>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</si>
  <si>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</si>
  <si>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</si>
  <si>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</si>
  <si>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</si>
  <si>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</si>
  <si>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</si>
  <si>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</si>
  <si>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</si>
  <si>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</si>
  <si>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</si>
  <si>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</si>
  <si>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</si>
  <si>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</si>
  <si>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</si>
  <si>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</si>
  <si>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</si>
  <si>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</si>
  <si>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</si>
  <si>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</si>
  <si>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</si>
  <si>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</si>
  <si>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</si>
  <si>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</si>
  <si>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</si>
  <si>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</si>
  <si>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</si>
  <si>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</si>
  <si>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</si>
  <si>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</si>
  <si>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</si>
  <si>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</si>
  <si>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</si>
  <si>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</si>
  <si>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</si>
  <si>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</si>
  <si>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</si>
  <si>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</si>
  <si>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</si>
  <si>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</si>
  <si>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</si>
  <si>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</si>
  <si>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</si>
  <si>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</si>
  <si>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</si>
  <si>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</si>
  <si>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</si>
  <si>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</si>
  <si>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</si>
  <si>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</si>
  <si>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</si>
  <si>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</si>
  <si>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</si>
  <si>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</si>
  <si>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</si>
  <si>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</si>
  <si>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</si>
  <si>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</si>
  <si>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</si>
  <si>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</si>
  <si>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</si>
  <si>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</si>
  <si>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</si>
  <si>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</si>
  <si>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</si>
  <si>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</si>
  <si>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</si>
  <si>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</si>
  <si>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</si>
  <si>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</si>
  <si>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</si>
  <si>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</si>
  <si>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</si>
  <si>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</si>
  <si>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</si>
  <si>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</si>
  <si>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</si>
  <si>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</si>
  <si>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</si>
  <si>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</si>
  <si>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</si>
  <si>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</si>
  <si>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</si>
  <si>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</si>
  <si>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</si>
  <si>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</si>
  <si>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</si>
  <si>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</si>
  <si>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</si>
  <si>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</si>
  <si>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</si>
  <si>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</si>
  <si>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</si>
  <si>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</si>
  <si>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</si>
  <si>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</si>
  <si>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</si>
  <si>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</si>
  <si>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</si>
  <si>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</si>
  <si>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</si>
  <si>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</si>
  <si>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</si>
  <si>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</si>
  <si>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</si>
  <si>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</si>
  <si>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</si>
  <si>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</si>
  <si>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</si>
  <si>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</si>
  <si>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</si>
  <si>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</si>
  <si>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</si>
  <si>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</si>
  <si>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</si>
  <si>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</si>
  <si>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</si>
  <si>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</si>
  <si>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</si>
  <si>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</si>
  <si>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</si>
  <si>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</si>
  <si>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</si>
  <si>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</si>
  <si>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</si>
  <si>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</si>
  <si>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</si>
  <si>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</si>
  <si>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</si>
  <si>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</si>
  <si>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</si>
  <si>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</si>
  <si>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</si>
  <si>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</si>
  <si>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</si>
  <si>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</si>
  <si>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</si>
  <si>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</si>
  <si>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</si>
  <si>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</si>
  <si>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</si>
  <si>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</si>
  <si>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</si>
  <si>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</si>
  <si>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</si>
  <si>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</si>
  <si>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</si>
  <si>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</si>
  <si>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</si>
  <si>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</si>
  <si>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</si>
  <si>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</si>
  <si>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</si>
  <si>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</si>
  <si>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</si>
  <si>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</si>
  <si>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</si>
  <si>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</si>
  <si>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</si>
  <si>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</si>
  <si>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</si>
  <si>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</si>
  <si>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</si>
  <si>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</si>
  <si>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</si>
  <si>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</si>
  <si>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</si>
  <si>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</si>
  <si>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</si>
  <si>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</si>
  <si>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</si>
  <si>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</si>
  <si>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</si>
  <si>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</si>
  <si>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</si>
  <si>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</si>
  <si>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</si>
  <si>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</si>
  <si>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</si>
  <si>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</si>
  <si>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</si>
  <si>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</si>
  <si>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</si>
  <si>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</si>
  <si>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</si>
  <si>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</si>
  <si>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</si>
  <si>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</si>
  <si>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</si>
  <si>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</si>
  <si>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</si>
  <si>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</si>
  <si>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</si>
  <si>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</si>
  <si>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</si>
  <si>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</si>
  <si>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</si>
  <si>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</si>
  <si>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</si>
  <si>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</si>
  <si>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</si>
  <si>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</si>
  <si>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</si>
  <si>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</si>
  <si>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</si>
  <si>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</si>
  <si>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</si>
  <si>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</si>
  <si>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</si>
  <si>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</si>
  <si>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</si>
  <si>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</si>
  <si>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</si>
  <si>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</si>
  <si>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</si>
  <si>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</si>
  <si>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</si>
  <si>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</si>
  <si>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</si>
  <si>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</si>
  <si>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</si>
  <si>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</si>
  <si>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</si>
  <si>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</si>
  <si>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</si>
  <si>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</si>
  <si>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</si>
  <si>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</si>
  <si>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</si>
  <si>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</si>
  <si>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</si>
  <si>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</si>
  <si>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</si>
  <si>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</si>
  <si>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</si>
  <si>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</si>
  <si>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</si>
  <si>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</si>
  <si>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</si>
  <si>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</si>
  <si>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</si>
  <si>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</si>
  <si>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</si>
  <si>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</si>
  <si>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</si>
  <si>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</si>
  <si>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</si>
  <si>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</si>
  <si>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</si>
  <si>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</si>
  <si>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</si>
  <si>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</si>
  <si>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</si>
  <si>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</si>
  <si>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</si>
  <si>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</si>
  <si>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</si>
  <si>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</si>
  <si>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</si>
  <si>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</si>
  <si>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</si>
  <si>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</si>
  <si>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</si>
  <si>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</si>
  <si>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</si>
  <si>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</si>
  <si>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</si>
  <si>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</si>
  <si>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</si>
  <si>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</si>
  <si>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</si>
  <si>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</si>
  <si>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</si>
  <si>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</si>
  <si>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</si>
  <si>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</si>
  <si>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</si>
  <si>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</si>
  <si>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</si>
  <si>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</si>
  <si>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</si>
  <si>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</si>
  <si>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</si>
  <si>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</si>
  <si>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</si>
  <si>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</si>
  <si>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</si>
  <si>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</si>
  <si>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</si>
  <si>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</si>
  <si>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</si>
  <si>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</si>
  <si>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</si>
  <si>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</si>
  <si>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</si>
  <si>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</si>
  <si>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</si>
  <si>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</si>
  <si>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</si>
  <si>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</si>
  <si>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</si>
  <si>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</si>
  <si>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</si>
  <si>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</si>
  <si>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</si>
  <si>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</si>
  <si>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</si>
  <si>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</si>
  <si>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</si>
  <si>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</si>
  <si>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</si>
  <si>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</si>
  <si>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</si>
  <si>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</si>
  <si>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</si>
  <si>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</si>
  <si>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</si>
  <si>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</si>
  <si>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</si>
  <si>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</si>
  <si>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</si>
  <si>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</si>
  <si>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</si>
  <si>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</si>
  <si>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</si>
  <si>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</si>
  <si>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</si>
  <si>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</si>
  <si>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</si>
  <si>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</si>
  <si>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</si>
  <si>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</si>
  <si>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</si>
  <si>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</si>
  <si>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</si>
  <si>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</si>
  <si>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</si>
  <si>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</si>
  <si>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</si>
  <si>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</si>
  <si>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</si>
  <si>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</si>
  <si>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</si>
  <si>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</si>
  <si>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</si>
  <si>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</si>
  <si>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</si>
  <si>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</si>
  <si>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</si>
  <si>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</si>
  <si>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</si>
  <si>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</si>
  <si>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</si>
  <si>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</si>
  <si>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</si>
  <si>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</si>
  <si>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</si>
  <si>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</si>
  <si>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</si>
  <si>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</si>
  <si>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</si>
  <si>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</si>
  <si>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</si>
  <si>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</si>
  <si>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</si>
  <si>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</si>
  <si>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</si>
  <si>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</si>
  <si>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</si>
  <si>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</si>
  <si>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</si>
  <si>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</si>
  <si>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</si>
  <si>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</si>
  <si>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</si>
  <si>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</si>
  <si>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</si>
  <si>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</si>
  <si>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</si>
  <si>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</si>
  <si>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</si>
  <si>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</si>
  <si>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</si>
  <si>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</si>
  <si>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</si>
  <si>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</si>
  <si>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</si>
  <si>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</si>
  <si>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</si>
  <si>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</si>
  <si>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</si>
  <si>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</si>
  <si>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</si>
  <si>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</si>
  <si>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</si>
  <si>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</si>
  <si>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</si>
  <si>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</si>
  <si>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</si>
  <si>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</si>
  <si>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</si>
  <si>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</si>
  <si>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</si>
  <si>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</si>
  <si>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</si>
  <si>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</si>
  <si>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</si>
  <si>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</si>
  <si>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</si>
  <si>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</si>
  <si>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</si>
  <si>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</si>
  <si>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</si>
  <si>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</si>
  <si>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</si>
  <si>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</si>
  <si>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</si>
  <si>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</si>
  <si>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</si>
  <si>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</si>
  <si>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</si>
  <si>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</si>
  <si>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</si>
  <si>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</si>
  <si>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</si>
  <si>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</si>
  <si>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</si>
  <si>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</si>
  <si>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</si>
  <si>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</si>
  <si>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</si>
  <si>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</si>
  <si>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</si>
  <si>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</si>
  <si>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</si>
  <si>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</si>
  <si>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</si>
  <si>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</si>
  <si>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</si>
  <si>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</si>
  <si>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</si>
  <si>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</si>
  <si>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</si>
  <si>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</si>
  <si>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</si>
  <si>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</si>
  <si>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</si>
  <si>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</si>
  <si>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</si>
  <si>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</si>
  <si>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</si>
  <si>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</si>
  <si>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</si>
  <si>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</si>
  <si>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</si>
  <si>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</si>
  <si>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</si>
  <si>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</si>
  <si>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</si>
  <si>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</si>
  <si>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</si>
  <si>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</si>
  <si>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</si>
  <si>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</si>
  <si>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</si>
  <si>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</si>
  <si>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</si>
  <si>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</si>
  <si>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</si>
  <si>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</si>
  <si>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</si>
  <si>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</si>
  <si>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</si>
  <si>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</si>
  <si>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</si>
  <si>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</si>
  <si>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</si>
  <si>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</si>
  <si>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</si>
  <si>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</si>
  <si>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</si>
  <si>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</si>
  <si>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</si>
  <si>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</si>
  <si>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</si>
  <si>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</si>
  <si>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</si>
  <si>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</si>
  <si>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</si>
  <si>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</si>
  <si>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</si>
  <si>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</si>
  <si>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</si>
  <si>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</si>
  <si>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</si>
  <si>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</si>
  <si>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</si>
  <si>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</si>
  <si>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</si>
  <si>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</si>
  <si>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</si>
  <si>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</si>
  <si>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</si>
  <si>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</si>
  <si>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</si>
  <si>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</si>
  <si>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</si>
  <si>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</si>
  <si>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</si>
  <si>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</si>
  <si>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</si>
  <si>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</si>
  <si>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</si>
  <si>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</si>
  <si>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</si>
  <si>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</si>
  <si>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</si>
  <si>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</si>
  <si>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</si>
  <si>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</si>
  <si>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</si>
  <si>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</si>
  <si>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</si>
  <si>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</si>
  <si>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</si>
  <si>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</si>
  <si>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</si>
  <si>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</si>
  <si>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</si>
  <si>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</si>
  <si>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</si>
  <si>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</si>
  <si>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</si>
  <si>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</si>
  <si>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</si>
  <si>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</si>
  <si>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</si>
  <si>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</si>
  <si>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</si>
  <si>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</si>
  <si>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</si>
  <si>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</si>
  <si>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</si>
  <si>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</si>
  <si>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</si>
  <si>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</si>
  <si>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</si>
  <si>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</si>
  <si>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</si>
  <si>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</si>
  <si>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</si>
  <si>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</si>
  <si>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</si>
  <si>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</si>
  <si>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</si>
  <si>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</si>
  <si>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</si>
  <si>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</si>
  <si>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</si>
  <si>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</si>
  <si>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</si>
  <si>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</si>
  <si>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</si>
  <si>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</si>
  <si>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</si>
  <si>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</si>
  <si>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</si>
  <si>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</si>
  <si>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</si>
  <si>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</si>
  <si>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</si>
  <si>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</si>
  <si>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</si>
  <si>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</si>
  <si>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</si>
  <si>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</si>
  <si>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</si>
  <si>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</si>
  <si>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</si>
  <si>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</si>
  <si>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</si>
  <si>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</si>
  <si>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</si>
  <si>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</si>
  <si>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</si>
  <si>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</si>
  <si>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</si>
  <si>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</si>
  <si>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</si>
  <si>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</si>
  <si>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</si>
  <si>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</si>
  <si>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</si>
  <si>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</si>
  <si>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</si>
  <si>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</si>
  <si>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</si>
  <si>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</si>
  <si>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</si>
  <si>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</si>
  <si>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</si>
  <si>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</si>
  <si>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</si>
  <si>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</si>
  <si>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</si>
  <si>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</si>
  <si>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</si>
  <si>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</si>
  <si>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</si>
  <si>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</si>
  <si>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</si>
  <si>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</si>
  <si>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</si>
  <si>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</si>
  <si>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</si>
  <si>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</si>
  <si>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</si>
  <si>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</si>
  <si>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</si>
  <si>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</si>
  <si>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</si>
  <si>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</si>
  <si>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</si>
  <si>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</si>
  <si>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</si>
  <si>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</si>
  <si>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</si>
  <si>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</si>
  <si>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</si>
  <si>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</si>
  <si>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</si>
  <si>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</si>
  <si>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</si>
  <si>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</si>
  <si>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</si>
  <si>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</si>
  <si>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</si>
  <si>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</si>
  <si>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</si>
  <si>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</si>
  <si>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</si>
  <si>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</si>
  <si>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</si>
  <si>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</si>
  <si>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</si>
  <si>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</si>
  <si>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</si>
  <si>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</si>
  <si>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</si>
  <si>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</si>
  <si>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</si>
  <si>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</si>
  <si>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</si>
  <si>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</si>
  <si>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</si>
  <si>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</si>
  <si>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</si>
  <si>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</si>
  <si>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</si>
  <si>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</si>
  <si>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</si>
  <si>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</si>
  <si>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</si>
  <si>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</si>
  <si>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</si>
  <si>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</si>
  <si>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</si>
  <si>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</si>
  <si>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</si>
  <si>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</si>
  <si>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</si>
  <si>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</si>
  <si>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</si>
  <si>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</si>
  <si>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</si>
  <si>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</si>
  <si>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</si>
  <si>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</si>
  <si>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</si>
  <si>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</si>
  <si>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</si>
  <si>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</si>
  <si>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</si>
  <si>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</si>
  <si>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</si>
  <si>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</si>
  <si>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</si>
  <si>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</si>
  <si>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</si>
  <si>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</si>
  <si>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</si>
  <si>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</si>
  <si>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</si>
  <si>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</si>
  <si>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</si>
  <si>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</si>
  <si>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</si>
  <si>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</si>
  <si>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</si>
  <si>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</si>
  <si>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</si>
  <si>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</si>
  <si>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</si>
  <si>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</si>
  <si>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</si>
  <si>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</si>
  <si>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</si>
  <si>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</si>
  <si>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</si>
  <si>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</si>
  <si>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</si>
  <si>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</si>
  <si>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</si>
  <si>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</si>
  <si>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</si>
  <si>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</si>
  <si>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</si>
  <si>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</si>
  <si>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</si>
  <si>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</si>
  <si>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</si>
  <si>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</si>
  <si>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</si>
  <si>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</si>
  <si>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</si>
  <si>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</si>
  <si>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</si>
  <si>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</si>
  <si>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</si>
  <si>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</si>
  <si>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</si>
  <si>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</si>
  <si>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</si>
  <si>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</si>
  <si>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</si>
  <si>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</si>
  <si>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</si>
  <si>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</si>
  <si>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</si>
  <si>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</si>
  <si>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</si>
  <si>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</si>
  <si>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</si>
  <si>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</si>
  <si>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</si>
  <si>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</si>
  <si>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</si>
  <si>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</si>
  <si>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</si>
  <si>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</si>
  <si>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</si>
  <si>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</si>
  <si>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</si>
  <si>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</si>
  <si>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</si>
  <si>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</si>
  <si>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</si>
  <si>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</si>
  <si>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</si>
  <si>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</si>
  <si>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</si>
  <si>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</si>
  <si>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</si>
  <si>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</si>
  <si>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</si>
  <si>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</si>
  <si>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</si>
  <si>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</si>
  <si>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</si>
  <si>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</si>
  <si>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</si>
  <si>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</si>
  <si>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</si>
  <si>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</si>
  <si>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</si>
  <si>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</si>
  <si>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</si>
  <si>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</si>
  <si>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</si>
  <si>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</si>
  <si>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</si>
  <si>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</si>
  <si>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</si>
  <si>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</si>
  <si>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</si>
  <si>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</si>
  <si>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</si>
  <si>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</si>
  <si>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</si>
  <si>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</si>
  <si>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</si>
  <si>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</si>
  <si>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</si>
  <si>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</si>
  <si>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</si>
  <si>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</si>
  <si>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</si>
  <si>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</si>
  <si>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</si>
  <si>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</si>
  <si>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</si>
  <si>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</si>
  <si>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</si>
  <si>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</si>
  <si>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</si>
  <si>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</si>
  <si>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</si>
  <si>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</si>
  <si>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</si>
  <si>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</si>
  <si>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</si>
  <si>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</si>
  <si>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</si>
  <si>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</si>
  <si>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</si>
  <si>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</si>
  <si>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</si>
  <si>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</si>
  <si>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</si>
  <si>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</si>
  <si>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</si>
  <si>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</si>
  <si>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</si>
  <si>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</si>
  <si>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</si>
  <si>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</si>
  <si>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</si>
  <si>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</si>
  <si>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</si>
  <si>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</si>
  <si>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</si>
  <si>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</si>
  <si>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</si>
  <si>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</si>
  <si>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</si>
  <si>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</si>
  <si>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</si>
  <si>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</si>
  <si>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</si>
  <si>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</si>
  <si>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</si>
  <si>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</si>
  <si>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</si>
  <si>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</si>
  <si>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</si>
  <si>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</si>
  <si>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</si>
  <si>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</si>
  <si>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</si>
  <si>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</si>
  <si>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</si>
  <si>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</si>
  <si>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</si>
  <si>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</si>
  <si>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</si>
  <si>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</si>
  <si>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</si>
  <si>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</si>
  <si>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</si>
  <si>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</si>
  <si>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</si>
  <si>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</si>
  <si>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</si>
  <si>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</si>
  <si>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</si>
  <si>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</si>
  <si>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</si>
  <si>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</si>
  <si>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</si>
  <si>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</si>
  <si>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</si>
  <si>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</si>
  <si>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</si>
  <si>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</si>
  <si>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</si>
  <si>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</si>
  <si>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</si>
  <si>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</si>
  <si>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</si>
  <si>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</si>
  <si>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</si>
  <si>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</si>
  <si>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</si>
  <si>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</si>
  <si>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</si>
  <si>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</si>
  <si>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</si>
  <si>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</si>
  <si>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</si>
  <si>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</si>
  <si>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</si>
  <si>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</si>
  <si>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</si>
  <si>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</si>
  <si>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</si>
  <si>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</si>
  <si>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</si>
  <si>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</si>
  <si>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</si>
  <si>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</si>
  <si>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</si>
  <si>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</si>
  <si>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</si>
  <si>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</si>
  <si>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</si>
  <si>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</si>
  <si>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</si>
  <si>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</si>
  <si>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</si>
  <si>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</si>
  <si>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</si>
  <si>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</si>
  <si>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</si>
  <si>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</si>
  <si>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</si>
  <si>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</si>
  <si>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</si>
  <si>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</si>
  <si>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</si>
  <si>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</si>
  <si>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</si>
  <si>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</si>
  <si>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</si>
  <si>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</si>
  <si>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</si>
  <si>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</si>
  <si>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</si>
  <si>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</si>
  <si>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</si>
  <si>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</si>
  <si>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</si>
  <si>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</si>
  <si>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</si>
  <si>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</si>
  <si>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</si>
  <si>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</si>
  <si>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</si>
  <si>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</si>
  <si>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</si>
  <si>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</si>
  <si>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</si>
  <si>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</si>
  <si>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</si>
  <si>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</si>
  <si>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</si>
  <si>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</si>
  <si>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</si>
  <si>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</si>
  <si>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</si>
  <si>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</si>
  <si>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</si>
  <si>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</si>
  <si>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</si>
  <si>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</si>
  <si>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</si>
  <si>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</si>
  <si>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</si>
  <si>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</si>
  <si>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</si>
  <si>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</si>
  <si>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</si>
  <si>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</si>
  <si>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</si>
  <si>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</si>
  <si>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</si>
  <si>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</si>
  <si>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</si>
  <si>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</si>
  <si>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</si>
  <si>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</si>
  <si>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</si>
  <si>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</si>
  <si>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</si>
  <si>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</si>
  <si>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</si>
  <si>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</si>
  <si>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</si>
  <si>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</si>
  <si>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</si>
  <si>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</si>
  <si>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</si>
  <si>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</si>
  <si>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</si>
  <si>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</si>
  <si>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</si>
  <si>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</si>
  <si>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</si>
  <si>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</si>
  <si>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</si>
  <si>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</si>
  <si>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</si>
  <si>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</si>
  <si>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</si>
  <si>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</si>
  <si>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</si>
  <si>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</si>
  <si>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</si>
  <si>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</si>
  <si>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</si>
  <si>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</si>
  <si>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</si>
  <si>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</si>
  <si>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</si>
  <si>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</si>
  <si>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</si>
  <si>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</si>
  <si>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</si>
  <si>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</si>
  <si>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</si>
  <si>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</si>
  <si>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</si>
  <si>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</si>
  <si>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</si>
  <si>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</si>
  <si>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</si>
  <si>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</si>
  <si>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</si>
  <si>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</si>
  <si>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</si>
  <si>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</si>
  <si>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</si>
  <si>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</si>
  <si>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</si>
  <si>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</si>
  <si>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</si>
  <si>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</si>
  <si>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</si>
  <si>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</si>
  <si>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</si>
  <si>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</si>
  <si>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</si>
  <si>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</si>
  <si>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</si>
  <si>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</si>
  <si>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</si>
  <si>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</si>
  <si>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</si>
  <si>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</si>
  <si>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</si>
  <si>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</si>
  <si>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</si>
  <si>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</si>
  <si>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</si>
  <si>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</si>
  <si>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</si>
  <si>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</si>
  <si>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</si>
  <si>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</si>
  <si>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</si>
  <si>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</si>
  <si>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</si>
  <si>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</si>
  <si>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</si>
  <si>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</si>
  <si>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</si>
  <si>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</si>
  <si>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</si>
  <si>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</si>
  <si>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</si>
  <si>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</si>
  <si>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</si>
  <si>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</si>
  <si>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</si>
  <si>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</si>
  <si>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</si>
  <si>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</si>
  <si>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</si>
  <si>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</si>
  <si>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</si>
  <si>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</si>
  <si>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</si>
  <si>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</si>
  <si>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</si>
  <si>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</si>
  <si>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</si>
  <si>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</si>
  <si>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</si>
  <si>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</si>
  <si>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</si>
  <si>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</si>
  <si>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</si>
  <si>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</si>
  <si>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</si>
  <si>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</si>
  <si>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</si>
  <si>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</si>
  <si>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</si>
  <si>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</si>
  <si>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</si>
  <si>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</si>
  <si>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</si>
  <si>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</si>
  <si>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</si>
  <si>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</si>
  <si>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</si>
  <si>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</si>
  <si>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</si>
  <si>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</si>
  <si>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</si>
  <si>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</si>
  <si>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</si>
  <si>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</si>
  <si>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</si>
  <si>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</si>
  <si>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</si>
  <si>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</si>
  <si>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</si>
  <si>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</si>
  <si>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</si>
  <si>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</si>
  <si>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</si>
  <si>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</si>
  <si>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</si>
  <si>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</si>
  <si>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</si>
  <si>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</si>
  <si>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</si>
  <si>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</si>
  <si>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</si>
  <si>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</si>
  <si>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</si>
  <si>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</si>
  <si>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</si>
  <si>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</si>
  <si>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</si>
  <si>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</si>
  <si>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</si>
  <si>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</si>
  <si>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</si>
  <si>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</si>
  <si>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</si>
  <si>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</si>
  <si>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</si>
  <si>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</si>
  <si>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</si>
  <si>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</si>
  <si>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</si>
  <si>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</si>
  <si>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</si>
  <si>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</si>
  <si>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</si>
  <si>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</si>
  <si>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</si>
  <si>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</si>
  <si>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</si>
  <si>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</si>
  <si>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</si>
  <si>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</si>
  <si>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</si>
  <si>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</si>
  <si>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</si>
  <si>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</si>
  <si>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</si>
  <si>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</si>
  <si>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</si>
  <si>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</si>
  <si>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</si>
  <si>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</si>
  <si>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</si>
  <si>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</si>
  <si>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</si>
  <si>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</si>
  <si>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</si>
  <si>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</si>
  <si>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</si>
  <si>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</si>
  <si>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</si>
  <si>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</si>
  <si>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</si>
  <si>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</si>
  <si>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</si>
  <si>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</si>
  <si>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</si>
  <si>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</si>
  <si>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</si>
  <si>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</si>
  <si>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</si>
  <si>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</si>
  <si>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</si>
  <si>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</si>
  <si>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</si>
  <si>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</si>
  <si>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</si>
  <si>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</si>
  <si>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</si>
  <si>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</si>
  <si>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</si>
  <si>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</si>
  <si>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</si>
  <si>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</si>
  <si>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</si>
  <si>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</si>
  <si>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</si>
  <si>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</si>
  <si>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</si>
  <si>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</si>
  <si>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</si>
  <si>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</si>
  <si>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</si>
  <si>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</si>
  <si>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</si>
  <si>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</si>
  <si>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</si>
  <si>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</si>
  <si>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</si>
  <si>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</si>
  <si>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</si>
  <si>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</si>
  <si>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</si>
  <si>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</si>
  <si>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</si>
  <si>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</si>
  <si>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</si>
  <si>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</si>
  <si>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</si>
  <si>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</si>
  <si>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</si>
  <si>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</si>
  <si>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</si>
  <si>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</si>
  <si>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</si>
  <si>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</si>
  <si>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</si>
  <si>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</si>
  <si>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</si>
  <si>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</si>
  <si>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</si>
  <si>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</si>
  <si>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</si>
  <si>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</si>
  <si>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</si>
  <si>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</si>
  <si>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</si>
  <si>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</si>
  <si>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</si>
  <si>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</si>
  <si>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</si>
  <si>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</si>
  <si>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</si>
  <si>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</si>
  <si>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</si>
  <si>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</si>
  <si>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</si>
  <si>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</si>
  <si>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</si>
  <si>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</si>
  <si>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</si>
  <si>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</si>
  <si>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</si>
  <si>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</si>
  <si>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</si>
  <si>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</si>
  <si>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</si>
  <si>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</si>
  <si>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</si>
  <si>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</si>
  <si>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</si>
  <si>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</si>
  <si>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</si>
  <si>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</si>
  <si>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</si>
  <si>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</si>
  <si>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</si>
  <si>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</si>
  <si>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</si>
  <si>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</si>
  <si>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</si>
  <si>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</si>
  <si>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</si>
  <si>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</si>
  <si>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</si>
  <si>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</si>
  <si>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</si>
  <si>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</si>
  <si>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</si>
  <si>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</si>
  <si>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</si>
  <si>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</si>
  <si>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</si>
  <si>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</si>
  <si>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</si>
  <si>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</si>
  <si>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</si>
  <si>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</si>
  <si>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</si>
  <si>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</si>
  <si>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</si>
  <si>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</si>
  <si>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</si>
  <si>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</si>
  <si>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</si>
  <si>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</si>
  <si>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</si>
  <si>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</si>
  <si>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</si>
  <si>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</si>
  <si>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</si>
  <si>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</si>
  <si>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</si>
  <si>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</si>
  <si>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</si>
  <si>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</si>
  <si>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</si>
  <si>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</si>
  <si>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</si>
  <si>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</si>
  <si>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</si>
  <si>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</si>
  <si>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</si>
  <si>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</si>
  <si>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</si>
  <si>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</si>
  <si>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</si>
  <si>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</si>
  <si>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</si>
  <si>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</si>
  <si>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</si>
  <si>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</si>
  <si>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</si>
  <si>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</si>
  <si>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</si>
  <si>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</si>
  <si>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</si>
  <si>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</si>
  <si>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</si>
  <si>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</si>
  <si>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</si>
  <si>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</si>
  <si>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</si>
  <si>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</si>
  <si>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</si>
  <si>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</si>
  <si>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</si>
  <si>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</si>
  <si>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</si>
  <si>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</si>
  <si>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</si>
  <si>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</si>
  <si>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</si>
  <si>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</si>
  <si>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</si>
  <si>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</si>
  <si>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</si>
  <si>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</si>
  <si>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</si>
  <si>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</si>
  <si>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</si>
  <si>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</si>
  <si>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</si>
  <si>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</si>
  <si>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</si>
  <si>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</si>
  <si>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</si>
  <si>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</si>
  <si>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</si>
  <si>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</si>
  <si>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</si>
  <si>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</si>
  <si>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</si>
  <si>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</si>
  <si>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</si>
  <si>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</si>
  <si>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</si>
  <si>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</si>
  <si>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</si>
  <si>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</si>
  <si>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</si>
  <si>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</si>
  <si>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</si>
  <si>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</si>
  <si>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</si>
  <si>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</si>
  <si>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</si>
  <si>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</si>
  <si>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</si>
  <si>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</si>
  <si>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</si>
  <si>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</si>
  <si>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</si>
  <si>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</si>
  <si>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</si>
  <si>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</si>
  <si>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</si>
  <si>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</si>
  <si>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</si>
  <si>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</si>
  <si>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</si>
  <si>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</si>
  <si>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</si>
  <si>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</si>
  <si>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</si>
  <si>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</si>
  <si>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</si>
  <si>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</si>
  <si>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</si>
  <si>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</si>
  <si>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</si>
  <si>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</si>
  <si>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</si>
  <si>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</si>
  <si>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</si>
  <si>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</si>
  <si>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</si>
  <si>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</si>
  <si>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</si>
  <si>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</si>
  <si>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</si>
  <si>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</si>
  <si>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</si>
  <si>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</si>
  <si>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</si>
  <si>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</si>
  <si>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</si>
  <si>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</si>
  <si>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</si>
  <si>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</si>
  <si>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</si>
  <si>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</si>
  <si>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</si>
  <si>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</si>
  <si>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</si>
  <si>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</si>
  <si>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</si>
  <si>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</si>
  <si>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</si>
  <si>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</si>
  <si>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</si>
  <si>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</si>
  <si>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</si>
  <si>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</si>
  <si>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</si>
  <si>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</si>
  <si>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</si>
  <si>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</si>
  <si>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</si>
  <si>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</si>
  <si>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</si>
  <si>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</si>
  <si>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</si>
  <si>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</si>
  <si>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</si>
  <si>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</si>
  <si>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</si>
  <si>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</si>
  <si>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</si>
  <si>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</si>
  <si>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</si>
  <si>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</si>
  <si>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</si>
  <si>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</si>
  <si>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</si>
  <si>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</si>
  <si>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</si>
  <si>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</si>
  <si>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</si>
  <si>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</si>
  <si>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</si>
  <si>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</si>
  <si>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</si>
  <si>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</si>
  <si>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</si>
  <si>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</si>
  <si>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</si>
  <si>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</si>
  <si>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</si>
  <si>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</si>
  <si>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</si>
  <si>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</si>
  <si>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</si>
  <si>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</si>
  <si>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</si>
  <si>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</si>
  <si>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</si>
  <si>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</si>
  <si>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</si>
  <si>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</si>
  <si>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</si>
  <si>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</si>
  <si>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</si>
  <si>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</si>
  <si>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</si>
  <si>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</si>
  <si>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</si>
  <si>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</si>
  <si>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</si>
  <si>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</si>
  <si>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</si>
  <si>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</si>
  <si>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</si>
  <si>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</si>
  <si>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</si>
  <si>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</si>
  <si>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</si>
  <si>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</si>
  <si>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</si>
  <si>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</si>
  <si>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</si>
  <si>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</si>
  <si>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</si>
  <si>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</si>
  <si>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</si>
  <si>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</si>
  <si>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</si>
  <si>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</si>
  <si>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</si>
  <si>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</si>
  <si>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</si>
  <si>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</si>
  <si>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</si>
  <si>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</si>
  <si>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</si>
  <si>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</si>
  <si>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</si>
  <si>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</si>
  <si>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</si>
  <si>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</si>
  <si>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</si>
  <si>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</si>
  <si>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</si>
  <si>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</si>
  <si>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</si>
  <si>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</si>
  <si>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</si>
  <si>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</si>
  <si>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</si>
  <si>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</si>
  <si>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</si>
  <si>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</si>
  <si>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</si>
  <si>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</si>
  <si>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</si>
  <si>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</si>
  <si>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</si>
  <si>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</si>
  <si>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</si>
  <si>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</si>
  <si>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</si>
  <si>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</si>
  <si>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</si>
  <si>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</si>
  <si>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</si>
  <si>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</si>
  <si>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</si>
  <si>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</si>
  <si>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</si>
  <si>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</si>
  <si>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</si>
  <si>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</si>
  <si>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</si>
  <si>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</si>
  <si>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</si>
  <si>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</si>
  <si>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</si>
  <si>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</si>
  <si>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</si>
  <si>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</si>
  <si>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</si>
  <si>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</si>
  <si>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</si>
  <si>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</si>
  <si>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</si>
  <si>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</si>
  <si>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</si>
  <si>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</si>
  <si>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</si>
  <si>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</si>
  <si>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</si>
  <si>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</si>
  <si>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</si>
  <si>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</si>
  <si>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</si>
  <si>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</si>
  <si>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</si>
  <si>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</si>
  <si>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</si>
  <si>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</si>
  <si>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</si>
  <si>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</si>
  <si>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</si>
  <si>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</si>
  <si>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</si>
  <si>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</si>
  <si>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</si>
  <si>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</si>
  <si>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</si>
  <si>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</si>
  <si>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</si>
  <si>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</si>
  <si>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</si>
  <si>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</si>
  <si>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</si>
  <si>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</si>
  <si>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</si>
  <si>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</si>
  <si>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</si>
  <si>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</si>
  <si>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</si>
  <si>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</si>
  <si>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</si>
  <si>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</si>
  <si>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</si>
  <si>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</si>
  <si>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</si>
  <si>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</si>
  <si>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</si>
  <si>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</si>
  <si>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</si>
  <si>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</si>
  <si>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</si>
  <si>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</si>
  <si>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</si>
  <si>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</si>
  <si>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</si>
  <si>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</si>
  <si>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</si>
  <si>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</si>
  <si>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</si>
  <si>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</si>
  <si>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</si>
  <si>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</si>
  <si>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</si>
  <si>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</si>
  <si>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</si>
  <si>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</si>
  <si>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</si>
  <si>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</si>
  <si>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</si>
  <si>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</si>
  <si>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</si>
  <si>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</si>
  <si>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</si>
  <si>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</si>
  <si>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</si>
  <si>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</si>
  <si>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</si>
  <si>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</si>
  <si>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</si>
  <si>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</si>
  <si>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</si>
  <si>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</si>
  <si>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</si>
  <si>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</si>
  <si>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</si>
  <si>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</si>
  <si>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</si>
  <si>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</si>
  <si>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</si>
  <si>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</si>
  <si>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</si>
  <si>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</si>
  <si>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</si>
  <si>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</si>
  <si>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</si>
  <si>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</si>
  <si>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</si>
  <si>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</si>
  <si>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</si>
  <si>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</si>
  <si>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</si>
  <si>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</si>
  <si>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</si>
  <si>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</si>
  <si>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</si>
  <si>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</si>
  <si>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</si>
  <si>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</si>
  <si>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</si>
  <si>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</si>
  <si>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</si>
  <si>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</si>
  <si>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</si>
  <si>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</si>
  <si>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</si>
  <si>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</si>
  <si>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</si>
  <si>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</si>
  <si>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</si>
  <si>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</si>
  <si>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</si>
  <si>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</si>
  <si>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</si>
  <si>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</si>
  <si>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</si>
  <si>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</si>
  <si>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</si>
  <si>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</si>
  <si>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</si>
  <si>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</si>
  <si>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</si>
  <si>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</si>
  <si>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</si>
  <si>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</si>
  <si>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</si>
  <si>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</si>
  <si>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</si>
  <si>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</si>
  <si>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</si>
  <si>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</si>
  <si>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</si>
  <si>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</si>
  <si>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</si>
  <si>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</si>
  <si>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</si>
  <si>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</si>
  <si>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</si>
  <si>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</si>
  <si>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</si>
  <si>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</si>
  <si>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</si>
  <si>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</si>
  <si>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</si>
  <si>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</si>
  <si>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</si>
  <si>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</si>
  <si>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</si>
  <si>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</si>
  <si>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</si>
  <si>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</si>
  <si>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</si>
  <si>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</si>
  <si>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</si>
  <si>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</si>
  <si>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</si>
  <si>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</si>
  <si>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</si>
  <si>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</si>
  <si>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</si>
  <si>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</si>
  <si>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</si>
  <si>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</si>
  <si>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</si>
  <si>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</si>
  <si>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</si>
  <si>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</si>
  <si>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</si>
  <si>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</si>
  <si>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</si>
  <si>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</si>
  <si>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</si>
  <si>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</si>
  <si>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</si>
  <si>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</si>
  <si>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</si>
  <si>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</si>
  <si>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</si>
  <si>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</si>
  <si>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</si>
  <si>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</si>
  <si>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</si>
  <si>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</si>
  <si>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</si>
  <si>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</si>
  <si>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</si>
  <si>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</si>
  <si>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</si>
  <si>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</si>
  <si>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</si>
  <si>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</si>
  <si>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</si>
  <si>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</si>
  <si>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</si>
  <si>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</si>
  <si>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</si>
  <si>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</si>
  <si>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</si>
  <si>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</si>
  <si>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</si>
  <si>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</si>
  <si>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</si>
  <si>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</si>
  <si>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</si>
  <si>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</si>
  <si>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</si>
  <si>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</si>
  <si>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</si>
  <si>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</si>
  <si>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</si>
  <si>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</si>
  <si>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</si>
  <si>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</si>
  <si>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</si>
  <si>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</si>
  <si>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</si>
  <si>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</si>
  <si>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</si>
  <si>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</si>
  <si>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</si>
  <si>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</si>
  <si>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</si>
  <si>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</si>
  <si>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</si>
  <si>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</si>
  <si>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</si>
  <si>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</si>
  <si>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</si>
  <si>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</si>
  <si>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</si>
  <si>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</si>
  <si>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</si>
  <si>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</si>
  <si>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</si>
  <si>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</si>
  <si>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</si>
  <si>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</si>
  <si>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</si>
  <si>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</si>
  <si>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</si>
  <si>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</si>
  <si>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</si>
  <si>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</si>
  <si>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</si>
  <si>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</si>
  <si>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</si>
  <si>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</si>
  <si>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</si>
  <si>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</si>
  <si>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</si>
  <si>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</si>
  <si>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</si>
  <si>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</si>
  <si>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</si>
  <si>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</si>
  <si>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</si>
  <si>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</si>
  <si>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</si>
  <si>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</si>
  <si>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</si>
  <si>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</si>
  <si>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</si>
  <si>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</si>
  <si>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</si>
  <si>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</si>
  <si>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</si>
  <si>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</si>
  <si>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</si>
  <si>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</si>
  <si>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</si>
  <si>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</si>
  <si>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</si>
  <si>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</si>
  <si>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</si>
  <si>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</si>
  <si>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</si>
  <si>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</si>
  <si>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</si>
  <si>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</si>
  <si>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</si>
  <si>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</si>
  <si>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</si>
  <si>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</si>
  <si>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</si>
  <si>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</si>
  <si>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</si>
  <si>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</si>
  <si>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</si>
  <si>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</si>
  <si>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</si>
  <si>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</si>
  <si>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</si>
  <si>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</si>
  <si>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</si>
  <si>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</si>
  <si>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</si>
  <si>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</si>
  <si>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</si>
  <si>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</si>
  <si>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</si>
  <si>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</si>
  <si>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</si>
  <si>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</si>
  <si>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</si>
  <si>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</si>
  <si>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</si>
  <si>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</si>
  <si>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</si>
  <si>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</si>
  <si>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</si>
  <si>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</si>
  <si>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</si>
  <si>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</si>
  <si>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</si>
  <si>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</si>
  <si>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</si>
  <si>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</si>
  <si>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</si>
  <si>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</si>
  <si>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</si>
  <si>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</si>
  <si>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</si>
  <si>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</si>
  <si>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</si>
  <si>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</si>
  <si>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</si>
  <si>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</si>
  <si>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</si>
  <si>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</si>
  <si>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</si>
  <si>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</si>
  <si>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</si>
  <si>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</si>
  <si>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</si>
  <si>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</si>
  <si>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</si>
  <si>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</si>
  <si>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</si>
  <si>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</si>
  <si>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</si>
  <si>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</si>
  <si>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</si>
  <si>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</si>
  <si>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</si>
  <si>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</si>
  <si>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</si>
  <si>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</si>
  <si>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</si>
  <si>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</si>
  <si>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</si>
  <si>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</si>
  <si>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</si>
  <si>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</si>
  <si>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</si>
  <si>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</si>
  <si>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</si>
  <si>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</si>
  <si>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</si>
  <si>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</si>
  <si>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</si>
  <si>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</si>
  <si>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</si>
  <si>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</si>
  <si>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</si>
  <si>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</si>
  <si>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</si>
  <si>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</si>
  <si>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</si>
  <si>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</si>
  <si>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</si>
  <si>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</si>
  <si>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</si>
  <si>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</si>
  <si>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</si>
  <si>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</si>
  <si>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</si>
  <si>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</si>
  <si>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</si>
  <si>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</si>
  <si>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</si>
  <si>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</si>
  <si>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</si>
  <si>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</si>
  <si>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</si>
  <si>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</si>
  <si>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</si>
  <si>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</si>
  <si>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</si>
  <si>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</si>
  <si>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</si>
  <si>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</si>
  <si>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</si>
  <si>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</si>
  <si>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</si>
  <si>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</si>
  <si>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</si>
  <si>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</si>
  <si>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</si>
  <si>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</si>
  <si>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</si>
  <si>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</si>
  <si>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</si>
  <si>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</si>
  <si>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</si>
  <si>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</si>
  <si>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</si>
  <si>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</si>
  <si>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</si>
  <si>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</si>
  <si>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</si>
  <si>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</si>
  <si>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</si>
  <si>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</si>
  <si>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</si>
  <si>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</si>
  <si>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</si>
  <si>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</si>
  <si>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</si>
  <si>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</si>
  <si>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</si>
  <si>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</si>
  <si>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</si>
  <si>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</si>
  <si>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</si>
  <si>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</si>
  <si>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</si>
  <si>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</si>
  <si>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</si>
  <si>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</si>
  <si>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</si>
  <si>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</si>
  <si>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</si>
  <si>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</si>
  <si>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</si>
  <si>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</si>
  <si>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</si>
  <si>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</si>
  <si>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</si>
  <si>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</si>
  <si>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</si>
  <si>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</si>
  <si>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</si>
  <si>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</si>
  <si>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</si>
  <si>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</si>
  <si>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</si>
  <si>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</si>
  <si>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</si>
  <si>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</si>
  <si>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</si>
  <si>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</si>
  <si>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</si>
  <si>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</si>
  <si>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</si>
  <si>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</si>
  <si>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</si>
  <si>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</si>
  <si>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</si>
  <si>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</si>
  <si>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</si>
  <si>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</si>
  <si>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</si>
  <si>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</si>
  <si>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</si>
  <si>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</si>
  <si>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</si>
  <si>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</si>
  <si>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</si>
  <si>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</si>
  <si>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</si>
  <si>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</si>
  <si>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</si>
  <si>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</si>
  <si>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</si>
  <si>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</si>
  <si>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</si>
  <si>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</si>
  <si>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</si>
  <si>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</si>
  <si>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</si>
  <si>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</si>
  <si>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</si>
  <si>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</si>
  <si>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</si>
  <si>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</si>
  <si>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</si>
  <si>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</si>
  <si>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</si>
  <si>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</si>
  <si>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</si>
  <si>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</si>
  <si>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</si>
  <si>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</si>
  <si>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</si>
  <si>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</si>
  <si>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</si>
  <si>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</si>
  <si>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</si>
  <si>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</si>
  <si>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</si>
  <si>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</si>
  <si>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</si>
  <si>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</si>
  <si>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</si>
  <si>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</si>
  <si>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</si>
  <si>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</si>
  <si>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</si>
  <si>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</si>
  <si>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</si>
  <si>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</si>
  <si>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</si>
  <si>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</si>
  <si>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</si>
  <si>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</si>
  <si>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</si>
  <si>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</si>
  <si>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</si>
  <si>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</si>
  <si>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</si>
  <si>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</si>
  <si>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</si>
  <si>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</si>
  <si>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</si>
  <si>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</si>
  <si>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</si>
  <si>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</si>
  <si>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</si>
  <si>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</si>
  <si>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</si>
  <si>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</si>
  <si>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</si>
  <si>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</si>
  <si>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</si>
  <si>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</si>
  <si>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</si>
  <si>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</si>
  <si>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</si>
  <si>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</si>
  <si>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</si>
  <si>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</si>
  <si>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</si>
  <si>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</si>
  <si>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</si>
  <si>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</si>
  <si>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</si>
  <si>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</si>
  <si>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</si>
  <si>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</si>
  <si>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</si>
  <si>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</si>
  <si>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</si>
  <si>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</si>
  <si>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</si>
  <si>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</si>
  <si>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</si>
  <si>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</si>
  <si>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</si>
  <si>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</si>
  <si>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</si>
  <si>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</si>
  <si>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</si>
  <si>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</si>
  <si>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</si>
  <si>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</si>
  <si>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</si>
  <si>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</si>
  <si>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</si>
  <si>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</si>
  <si>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</si>
  <si>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</si>
  <si>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</si>
  <si>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</si>
  <si>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</si>
  <si>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</si>
  <si>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</si>
  <si>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</si>
  <si>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</si>
  <si>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</si>
  <si>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</si>
  <si>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</si>
  <si>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</si>
  <si>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</si>
  <si>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</si>
  <si>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</si>
  <si>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</si>
  <si>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</si>
  <si>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</si>
  <si>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</si>
  <si>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</si>
  <si>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</si>
  <si>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</si>
  <si>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</si>
  <si>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</si>
  <si>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</si>
  <si>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</si>
  <si>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</si>
  <si>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</si>
  <si>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</si>
  <si>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</si>
  <si>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</si>
  <si>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</si>
  <si>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</si>
  <si>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</si>
  <si>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</si>
  <si>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</si>
  <si>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</si>
  <si>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</si>
  <si>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</si>
  <si>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</si>
  <si>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</si>
  <si>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</si>
  <si>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</si>
  <si>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</si>
  <si>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</si>
  <si>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</si>
  <si>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</si>
  <si>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</si>
  <si>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</si>
  <si>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</si>
  <si>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</si>
  <si>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</si>
  <si>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</si>
  <si>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</si>
  <si>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</si>
  <si>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</si>
  <si>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</si>
  <si>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</si>
  <si>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</si>
  <si>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</si>
  <si>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</si>
  <si>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</si>
  <si>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</si>
  <si>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</si>
  <si>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</si>
  <si>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</si>
  <si>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</si>
  <si>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</si>
  <si>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</si>
  <si>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</si>
  <si>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</si>
  <si>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</si>
  <si>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</si>
  <si>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</si>
  <si>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</si>
  <si>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</si>
  <si>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</si>
  <si>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</si>
  <si>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</si>
  <si>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</si>
  <si>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</si>
  <si>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</si>
  <si>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</si>
  <si>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</si>
  <si>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</si>
  <si>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</si>
  <si>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</si>
  <si>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</si>
  <si>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</si>
  <si>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</si>
  <si>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</si>
  <si>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</si>
  <si>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</si>
  <si>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</si>
  <si>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</si>
  <si>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</si>
  <si>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</si>
  <si>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</si>
  <si>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</si>
  <si>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</si>
  <si>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</si>
  <si>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</si>
  <si>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</si>
  <si>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</si>
  <si>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</si>
  <si>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</si>
  <si>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</si>
  <si>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</si>
  <si>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</si>
  <si>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</si>
  <si>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</si>
  <si>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</si>
  <si>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</si>
  <si>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</si>
  <si>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</si>
  <si>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</si>
  <si>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</si>
  <si>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</si>
  <si>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</si>
  <si>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</si>
  <si>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</si>
  <si>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</si>
  <si>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</si>
  <si>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</si>
  <si>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</si>
  <si>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</si>
  <si>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</si>
  <si>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</si>
  <si>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</si>
  <si>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</si>
  <si>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</si>
  <si>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</si>
  <si>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</si>
  <si>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</si>
  <si>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</si>
  <si>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</si>
  <si>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</si>
  <si>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</si>
  <si>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</si>
  <si>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</si>
  <si>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</si>
  <si>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</si>
  <si>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</si>
  <si>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</si>
  <si>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</si>
  <si>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</si>
  <si>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</si>
  <si>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</si>
  <si>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</si>
  <si>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</si>
  <si>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</si>
  <si>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</si>
  <si>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</si>
  <si>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</si>
  <si>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</si>
  <si>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</si>
  <si>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</si>
  <si>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</si>
  <si>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</si>
  <si>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</si>
  <si>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</si>
  <si>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</si>
  <si>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</si>
  <si>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</si>
  <si>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</si>
  <si>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</si>
  <si>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</si>
  <si>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</si>
  <si>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</si>
  <si>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</si>
  <si>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</si>
  <si>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</si>
  <si>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</si>
  <si>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</si>
  <si>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</si>
  <si>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</si>
  <si>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</si>
  <si>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</si>
  <si>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</si>
  <si>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</si>
  <si>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</si>
  <si>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</si>
  <si>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</si>
  <si>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</si>
  <si>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</si>
  <si>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</si>
  <si>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</si>
  <si>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</si>
  <si>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</si>
  <si>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</si>
  <si>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</si>
  <si>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</si>
  <si>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</si>
  <si>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</si>
  <si>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</si>
  <si>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</si>
  <si>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</si>
  <si>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</si>
  <si>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</si>
  <si>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</si>
  <si>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</si>
  <si>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</si>
  <si>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</si>
  <si>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</si>
  <si>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</si>
  <si>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</si>
  <si>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</si>
  <si>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</si>
  <si>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</si>
  <si>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</si>
  <si>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</si>
  <si>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</si>
  <si>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</si>
  <si>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</si>
  <si>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</si>
  <si>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</si>
  <si>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</si>
  <si>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</si>
  <si>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</si>
  <si>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</si>
  <si>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</si>
  <si>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</si>
  <si>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</si>
  <si>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</si>
  <si>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</si>
  <si>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</si>
  <si>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</si>
  <si>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</si>
  <si>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</si>
  <si>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</si>
  <si>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</si>
  <si>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</si>
  <si>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</si>
  <si>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</si>
  <si>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</si>
  <si>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</si>
  <si>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</si>
  <si>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</si>
  <si>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</si>
  <si>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</si>
  <si>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</si>
  <si>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</si>
  <si>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</si>
  <si>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</si>
  <si>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</si>
  <si>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</si>
  <si>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</si>
  <si>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</si>
  <si>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</si>
  <si>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</si>
  <si>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</si>
  <si>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</si>
  <si>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</si>
  <si>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</si>
  <si>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</si>
  <si>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</si>
  <si>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</si>
  <si>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</si>
  <si>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</si>
  <si>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</si>
  <si>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</si>
  <si>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</si>
  <si>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</si>
  <si>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</si>
  <si>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</si>
  <si>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</si>
  <si>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</si>
  <si>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</si>
  <si>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</si>
  <si>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</si>
  <si>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</si>
  <si>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</si>
  <si>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</si>
  <si>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</si>
  <si>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</si>
  <si>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</si>
  <si>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</si>
  <si>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</si>
  <si>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</si>
  <si>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</si>
  <si>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</si>
  <si>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</si>
  <si>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</si>
  <si>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</si>
  <si>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</si>
  <si>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</si>
  <si>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</si>
  <si>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</si>
  <si>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</si>
  <si>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</si>
  <si>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</si>
  <si>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</si>
  <si>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</si>
  <si>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</si>
  <si>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</si>
  <si>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</si>
  <si>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</si>
  <si>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</si>
  <si>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</si>
  <si>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</si>
  <si>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</si>
  <si>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</si>
  <si>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</si>
  <si>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</si>
  <si>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</si>
  <si>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</si>
  <si>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</si>
  <si>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</si>
  <si>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</si>
  <si>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</si>
  <si>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</si>
  <si>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</si>
  <si>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</si>
  <si>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</si>
  <si>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</si>
  <si>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</si>
  <si>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</si>
  <si>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</si>
  <si>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</si>
  <si>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</si>
  <si>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</si>
  <si>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</si>
  <si>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</si>
  <si>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</si>
  <si>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</si>
  <si>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</si>
  <si>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</si>
  <si>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</si>
  <si>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</si>
  <si>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</si>
  <si>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</si>
  <si>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</si>
  <si>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</si>
  <si>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</si>
  <si>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</si>
  <si>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</si>
  <si>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</si>
  <si>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</si>
  <si>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</si>
  <si>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</si>
  <si>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</si>
  <si>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</si>
  <si>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</si>
  <si>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</si>
  <si>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</si>
  <si>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</si>
  <si>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</si>
  <si>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</si>
  <si>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</si>
  <si>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</si>
  <si>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</si>
  <si>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</si>
  <si>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</si>
  <si>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</si>
  <si>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</si>
  <si>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</si>
  <si>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</si>
  <si>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</si>
  <si>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</si>
  <si>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</si>
  <si>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</si>
  <si>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</si>
  <si>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</si>
  <si>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</si>
  <si>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</si>
  <si>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</si>
  <si>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</si>
  <si>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</si>
  <si>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</si>
  <si>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</si>
  <si>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</si>
  <si>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</si>
  <si>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</si>
  <si>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</si>
  <si>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</si>
  <si>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</si>
  <si>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</si>
  <si>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</si>
  <si>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</si>
  <si>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</si>
  <si>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</si>
  <si>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</si>
  <si>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</si>
  <si>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</si>
  <si>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</si>
  <si>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</si>
  <si>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</si>
  <si>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</si>
  <si>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</si>
  <si>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</si>
  <si>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</si>
  <si>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</si>
  <si>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</si>
  <si>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</si>
  <si>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</si>
  <si>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</si>
  <si>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</si>
  <si>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</si>
  <si>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</si>
  <si>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</si>
  <si>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</si>
  <si>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</si>
  <si>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</si>
  <si>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</si>
  <si>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</si>
  <si>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</si>
  <si>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</si>
  <si>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</si>
  <si>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</si>
  <si>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</si>
  <si>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</si>
  <si>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</si>
  <si>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</si>
  <si>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</si>
  <si>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</si>
  <si>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</si>
  <si>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</si>
  <si>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</si>
  <si>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</si>
  <si>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</si>
  <si>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</si>
  <si>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</si>
  <si>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</si>
  <si>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</si>
  <si>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</si>
  <si>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</si>
  <si>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</si>
  <si>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</si>
  <si>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</si>
  <si>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</si>
  <si>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</si>
  <si>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</si>
  <si>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</si>
  <si>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</si>
  <si>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</si>
  <si>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</si>
  <si>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</si>
  <si>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</si>
  <si>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</si>
  <si>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</si>
  <si>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</si>
  <si>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</si>
  <si>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</si>
  <si>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</si>
  <si>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</si>
  <si>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</si>
  <si>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</si>
  <si>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</si>
  <si>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</si>
  <si>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</si>
  <si>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</si>
  <si>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</si>
  <si>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</si>
  <si>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</si>
  <si>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</si>
  <si>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</si>
  <si>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</si>
  <si>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</si>
  <si>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</si>
  <si>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</si>
  <si>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</si>
  <si>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</si>
  <si>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</si>
  <si>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</si>
  <si>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</si>
  <si>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</si>
  <si>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</si>
  <si>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</si>
  <si>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</si>
  <si>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</si>
  <si>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</si>
  <si>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</si>
  <si>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</si>
  <si>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</si>
  <si>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</si>
  <si>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</si>
  <si>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</si>
  <si>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</si>
  <si>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</si>
  <si>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</si>
  <si>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</si>
  <si>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</si>
  <si>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</si>
  <si>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</si>
  <si>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</si>
  <si>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</si>
  <si>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</si>
  <si>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</si>
  <si>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</si>
  <si>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</si>
  <si>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</si>
  <si>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</si>
  <si>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</si>
  <si>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</si>
  <si>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</si>
  <si>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</si>
  <si>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</si>
  <si>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</si>
  <si>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</si>
  <si>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</si>
  <si>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</si>
  <si>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</si>
  <si>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</si>
  <si>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</si>
  <si>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</si>
  <si>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</si>
  <si>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</si>
  <si>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</si>
  <si>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</si>
  <si>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</si>
  <si>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</si>
  <si>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</si>
  <si>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</si>
  <si>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</si>
  <si>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</si>
  <si>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</si>
  <si>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</si>
  <si>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</si>
  <si>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</si>
  <si>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</si>
  <si>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</si>
  <si>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</si>
  <si>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</si>
  <si>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</si>
  <si>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</si>
  <si>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</si>
  <si>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</si>
  <si>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</si>
  <si>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</si>
  <si>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</si>
  <si>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</si>
  <si>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</si>
  <si>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</si>
  <si>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</si>
  <si>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</si>
  <si>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</si>
  <si>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</si>
  <si>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</si>
  <si>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</si>
  <si>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</si>
  <si>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</si>
  <si>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</si>
  <si>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</si>
  <si>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</si>
  <si>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</si>
  <si>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</si>
  <si>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</si>
  <si>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</si>
  <si>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</si>
  <si>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</si>
  <si>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</si>
  <si>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</si>
  <si>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</si>
  <si>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</si>
  <si>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</si>
  <si>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</si>
  <si>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</si>
  <si>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</si>
  <si>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</si>
  <si>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</si>
  <si>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</si>
  <si>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</si>
  <si>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</si>
  <si>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</si>
  <si>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</si>
  <si>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</si>
  <si>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</si>
  <si>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</si>
  <si>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</si>
  <si>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</si>
  <si>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</si>
  <si>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</si>
  <si>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</si>
  <si>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</si>
  <si>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</si>
  <si>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</si>
  <si>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</si>
  <si>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</si>
  <si>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</si>
  <si>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</si>
  <si>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</si>
  <si>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</si>
  <si>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</si>
  <si>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</si>
  <si>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</si>
  <si>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</si>
  <si>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</si>
  <si>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</si>
  <si>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</si>
  <si>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</si>
  <si>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</si>
  <si>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</si>
  <si>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</si>
  <si>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</si>
  <si>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</si>
  <si>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</si>
  <si>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</si>
  <si>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</si>
  <si>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</si>
  <si>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</si>
  <si>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</si>
  <si>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</si>
  <si>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</si>
  <si>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</si>
  <si>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</si>
  <si>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</si>
  <si>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</si>
  <si>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</si>
  <si>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</si>
  <si>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</si>
  <si>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</si>
  <si>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</si>
  <si>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</si>
  <si>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</si>
  <si>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</si>
  <si>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</si>
  <si>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</si>
  <si>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</si>
  <si>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</si>
  <si>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</si>
  <si>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</si>
  <si>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</si>
  <si>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</si>
  <si>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</si>
  <si>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</si>
  <si>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</si>
  <si>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</si>
  <si>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</si>
  <si>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</si>
  <si>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</si>
  <si>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</si>
  <si>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</si>
  <si>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</si>
  <si>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</si>
  <si>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</si>
  <si>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</si>
  <si>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</si>
  <si>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</si>
  <si>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</si>
  <si>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</si>
  <si>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</si>
  <si>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</si>
  <si>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</si>
  <si>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</si>
  <si>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</si>
  <si>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</si>
  <si>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</si>
  <si>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</si>
  <si>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</si>
  <si>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</si>
  <si>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</si>
  <si>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</si>
  <si>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</si>
  <si>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</si>
  <si>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</si>
  <si>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</si>
  <si>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</si>
  <si>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</si>
  <si>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</si>
  <si>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</si>
  <si>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</si>
  <si>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</si>
  <si>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</si>
  <si>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</si>
  <si>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</si>
  <si>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</si>
  <si>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</si>
  <si>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</si>
  <si>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</si>
  <si>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</si>
  <si>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</si>
  <si>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</si>
  <si>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</si>
  <si>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</si>
  <si>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</si>
  <si>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</si>
  <si>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</si>
  <si>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</si>
  <si>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</si>
  <si>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</si>
  <si>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</si>
  <si>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</si>
  <si>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</si>
  <si>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</si>
  <si>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</si>
  <si>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</si>
  <si>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</si>
  <si>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</si>
  <si>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</si>
  <si>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</si>
  <si>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</si>
  <si>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</si>
  <si>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</si>
  <si>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</si>
  <si>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</si>
  <si>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</si>
  <si>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</si>
  <si>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</si>
  <si>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</si>
  <si>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</si>
  <si>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</si>
  <si>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</si>
  <si>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</si>
  <si>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</si>
  <si>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</si>
  <si>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</si>
  <si>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</si>
  <si>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</si>
  <si>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</si>
  <si>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</si>
  <si>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</si>
  <si>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</si>
  <si>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</si>
  <si>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</si>
  <si>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</si>
  <si>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</si>
  <si>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</si>
  <si>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</si>
  <si>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</si>
  <si>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</si>
  <si>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</si>
  <si>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</si>
  <si>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</si>
  <si>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</si>
  <si>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</si>
  <si>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</si>
  <si>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</si>
  <si>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</si>
  <si>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</si>
  <si>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</si>
  <si>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</si>
  <si>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</si>
  <si>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</si>
  <si>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</si>
  <si>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</si>
  <si>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</si>
  <si>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</si>
  <si>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</si>
  <si>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</si>
  <si>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</si>
  <si>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</si>
  <si>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</si>
  <si>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</si>
  <si>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</si>
  <si>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</si>
  <si>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</si>
  <si>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</si>
  <si>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</si>
  <si>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</si>
  <si>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</si>
  <si>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</si>
  <si>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</si>
  <si>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</si>
  <si>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</si>
  <si>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</si>
  <si>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</si>
  <si>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</si>
  <si>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</si>
  <si>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</si>
  <si>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</si>
  <si>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</si>
  <si>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</si>
  <si>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</si>
  <si>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</si>
  <si>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</si>
  <si>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</si>
  <si>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</si>
  <si>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</si>
  <si>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</si>
  <si>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</si>
  <si>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</si>
  <si>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</si>
  <si>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</si>
  <si>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</si>
  <si>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</si>
  <si>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</si>
  <si>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</si>
  <si>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</si>
  <si>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</si>
  <si>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</si>
  <si>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</si>
  <si>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</si>
  <si>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</si>
  <si>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</si>
  <si>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</si>
  <si>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</si>
  <si>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</si>
  <si>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</si>
  <si>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</si>
  <si>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</si>
  <si>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</si>
  <si>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</si>
  <si>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</si>
  <si>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</si>
  <si>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</si>
  <si>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</si>
  <si>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</si>
  <si>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</si>
  <si>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</si>
  <si>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</si>
  <si>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</si>
  <si>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</si>
  <si>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</si>
  <si>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</si>
  <si>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</si>
  <si>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</si>
  <si>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</si>
  <si>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</si>
  <si>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</si>
  <si>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</si>
  <si>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</si>
  <si>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</si>
  <si>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</si>
  <si>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</si>
  <si>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</si>
  <si>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</si>
  <si>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</si>
  <si>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</si>
  <si>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</si>
  <si>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</si>
  <si>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</si>
  <si>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</si>
  <si>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</si>
  <si>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</si>
  <si>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</si>
  <si>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</si>
  <si>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</si>
  <si>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</si>
  <si>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</si>
  <si>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</si>
  <si>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</si>
  <si>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</si>
  <si>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</si>
  <si>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</si>
  <si>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</si>
  <si>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</si>
  <si>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</si>
  <si>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</si>
  <si>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</si>
  <si>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</si>
  <si>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</si>
  <si>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</si>
  <si>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</si>
  <si>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</si>
  <si>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</si>
  <si>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</si>
  <si>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</si>
  <si>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</si>
  <si>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</si>
  <si>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</si>
  <si>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</si>
  <si>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</si>
  <si>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</si>
  <si>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</si>
  <si>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</si>
  <si>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</si>
  <si>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</si>
  <si>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</si>
  <si>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</si>
  <si>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</si>
  <si>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</si>
  <si>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</si>
  <si>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</si>
  <si>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</si>
  <si>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</si>
  <si>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</si>
  <si>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</si>
  <si>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</si>
  <si>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</si>
  <si>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</si>
  <si>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</si>
  <si>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</si>
  <si>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</si>
  <si>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</si>
  <si>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</si>
  <si>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</si>
  <si>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</si>
  <si>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</si>
  <si>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</si>
  <si>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</si>
  <si>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</si>
  <si>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</si>
  <si>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</si>
  <si>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</si>
  <si>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</si>
  <si>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</si>
  <si>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</si>
  <si>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</si>
  <si>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</si>
  <si>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</si>
  <si>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</si>
  <si>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</si>
  <si>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</si>
  <si>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</si>
  <si>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</si>
  <si>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</si>
  <si>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</si>
  <si>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</si>
  <si>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</si>
  <si>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</si>
  <si>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</si>
  <si>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</si>
  <si>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</si>
  <si>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</si>
  <si>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</si>
  <si>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</si>
  <si>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</si>
  <si>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</si>
  <si>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</si>
  <si>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</si>
  <si>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</si>
  <si>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</si>
  <si>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</si>
  <si>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</si>
  <si>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</si>
  <si>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</si>
  <si>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</si>
  <si>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</si>
  <si>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</si>
  <si>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</si>
  <si>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</si>
  <si>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</si>
  <si>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</si>
  <si>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</si>
  <si>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</si>
  <si>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</si>
  <si>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</si>
  <si>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</si>
  <si>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</si>
  <si>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</si>
  <si>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</si>
  <si>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</si>
  <si>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</si>
  <si>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</si>
  <si>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</si>
  <si>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</si>
  <si>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</si>
  <si>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</si>
  <si>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</si>
  <si>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</si>
  <si>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</si>
  <si>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</si>
  <si>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</si>
  <si>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</si>
  <si>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</si>
  <si>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</si>
  <si>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</si>
  <si>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</si>
  <si>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</si>
  <si>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</si>
  <si>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</si>
  <si>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</si>
  <si>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</si>
  <si>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</si>
  <si>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</si>
  <si>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</si>
  <si>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</si>
  <si>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</si>
  <si>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</si>
  <si>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</si>
  <si>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</si>
  <si>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</si>
  <si>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</si>
  <si>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</si>
  <si>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</si>
  <si>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</si>
  <si>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</si>
  <si>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</si>
  <si>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</si>
  <si>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</si>
  <si>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</si>
  <si>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</si>
  <si>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</si>
  <si>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</si>
  <si>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</si>
  <si>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</si>
  <si>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</si>
  <si>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</si>
  <si>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</si>
  <si>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</si>
  <si>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</si>
  <si>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</si>
  <si>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</si>
  <si>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</si>
  <si>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</si>
  <si>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</si>
  <si>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</si>
  <si>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</si>
  <si>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</si>
  <si>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</si>
  <si>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</si>
  <si>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</si>
  <si>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</si>
  <si>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</si>
  <si>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</si>
  <si>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</si>
  <si>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</si>
  <si>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</si>
  <si>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</si>
  <si>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</si>
  <si>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</si>
  <si>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</si>
  <si>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</si>
  <si>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</si>
  <si>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</si>
  <si>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</si>
  <si>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</si>
  <si>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</si>
  <si>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</si>
  <si>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</si>
  <si>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</si>
  <si>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</si>
  <si>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</si>
  <si>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</si>
  <si>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</si>
  <si>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</si>
  <si>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</si>
  <si>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</si>
  <si>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</si>
  <si>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</si>
  <si>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</si>
  <si>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</si>
  <si>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</si>
  <si>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</si>
  <si>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</si>
  <si>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</si>
  <si>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</si>
  <si>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</si>
  <si>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</si>
  <si>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</si>
  <si>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</si>
  <si>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</si>
  <si>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</si>
  <si>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</si>
  <si>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</si>
  <si>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</si>
  <si>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</si>
  <si>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</si>
  <si>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</si>
  <si>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</si>
  <si>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</si>
  <si>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</si>
  <si>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</si>
  <si>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</si>
  <si>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</si>
  <si>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</si>
  <si>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</si>
  <si>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</si>
  <si>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</si>
  <si>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</si>
  <si>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</si>
  <si>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</si>
  <si>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</si>
  <si>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</si>
  <si>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</si>
  <si>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</si>
  <si>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</si>
  <si>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</si>
  <si>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</si>
  <si>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</si>
  <si>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</si>
  <si>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</si>
  <si>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</si>
  <si>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</si>
  <si>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</si>
  <si>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</si>
  <si>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</si>
  <si>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</si>
  <si>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</si>
  <si>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</si>
  <si>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</si>
  <si>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</si>
  <si>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</si>
  <si>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</si>
  <si>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</si>
  <si>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</si>
  <si>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</si>
  <si>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</si>
  <si>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</si>
  <si>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</si>
  <si>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</si>
  <si>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</si>
  <si>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</si>
  <si>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</si>
  <si>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</si>
  <si>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</si>
  <si>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</si>
  <si>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</si>
  <si>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</si>
  <si>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</si>
  <si>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</si>
  <si>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</si>
  <si>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</si>
  <si>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</si>
  <si>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</si>
  <si>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</si>
  <si>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</si>
  <si>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</si>
  <si>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</si>
  <si>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</si>
  <si>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</si>
  <si>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</si>
  <si>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</si>
  <si>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</si>
  <si>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</si>
  <si>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</si>
  <si>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</si>
  <si>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</si>
  <si>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</si>
  <si>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</si>
  <si>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</si>
  <si>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</si>
  <si>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</si>
  <si>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</si>
  <si>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</si>
  <si>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</si>
  <si>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</si>
  <si>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</si>
  <si>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</si>
  <si>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</si>
  <si>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</si>
  <si>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</si>
  <si>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</si>
  <si>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</si>
  <si>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</si>
  <si>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</si>
  <si>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</si>
  <si>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</si>
  <si>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</si>
  <si>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</si>
  <si>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</si>
  <si>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</si>
  <si>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</si>
  <si>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</si>
  <si>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</si>
  <si>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</si>
  <si>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</si>
  <si>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</si>
  <si>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</si>
  <si>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</si>
  <si>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</si>
  <si>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</si>
  <si>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</si>
  <si>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</si>
  <si>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</si>
  <si>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</si>
  <si>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</si>
  <si>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</si>
  <si>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</si>
  <si>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</si>
  <si>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</si>
  <si>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</si>
  <si>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</si>
  <si>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</si>
  <si>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</si>
  <si>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</si>
  <si>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</si>
  <si>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</si>
  <si>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</si>
  <si>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</si>
  <si>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</si>
  <si>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</si>
  <si>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</si>
  <si>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</si>
  <si>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</si>
  <si>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</si>
  <si>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</si>
  <si>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</si>
  <si>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</si>
  <si>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</si>
  <si>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</si>
  <si>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</si>
  <si>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</si>
  <si>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</si>
  <si>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</si>
  <si>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</si>
  <si>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</si>
  <si>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</si>
  <si>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</si>
  <si>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</si>
  <si>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</si>
  <si>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</si>
  <si>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</si>
  <si>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</si>
  <si>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</si>
  <si>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</si>
  <si>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</si>
  <si>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</si>
  <si>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</si>
  <si>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</si>
  <si>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</si>
  <si>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</si>
  <si>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</si>
  <si>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</si>
  <si>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</si>
  <si>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</si>
  <si>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</si>
  <si>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</si>
  <si>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</si>
  <si>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</si>
  <si>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</si>
  <si>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</si>
  <si>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</si>
  <si>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</si>
  <si>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</si>
  <si>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</si>
  <si>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</si>
  <si>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</si>
  <si>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</si>
  <si>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</si>
  <si>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</si>
  <si>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</si>
  <si>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</si>
  <si>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</si>
  <si>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</si>
  <si>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</si>
  <si>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</si>
  <si>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</si>
  <si>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</si>
  <si>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</si>
  <si>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</si>
  <si>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</si>
  <si>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</si>
  <si>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</si>
  <si>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</si>
  <si>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</si>
  <si>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</si>
  <si>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</si>
  <si>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</si>
  <si>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</si>
  <si>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</si>
  <si>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</si>
  <si>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</si>
  <si>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</si>
  <si>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</si>
  <si>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</si>
  <si>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</si>
  <si>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</si>
  <si>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</si>
  <si>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</si>
  <si>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</si>
  <si>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</si>
  <si>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</si>
  <si>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</si>
  <si>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</si>
  <si>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</si>
  <si>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</si>
  <si>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</si>
  <si>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</si>
  <si>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</si>
  <si>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</si>
  <si>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</si>
  <si>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</si>
  <si>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</si>
  <si>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</si>
  <si>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</si>
  <si>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</si>
  <si>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</si>
  <si>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</si>
  <si>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</si>
  <si>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</si>
  <si>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</si>
  <si>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</si>
  <si>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</si>
  <si>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</si>
  <si>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</si>
  <si>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</si>
  <si>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</si>
  <si>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</si>
  <si>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</si>
  <si>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</si>
  <si>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</si>
  <si>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</si>
  <si>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</si>
  <si>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</si>
  <si>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</si>
  <si>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</si>
  <si>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</si>
  <si>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</si>
  <si>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</si>
  <si>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</si>
  <si>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</si>
  <si>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</si>
  <si>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</si>
  <si>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</si>
  <si>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</si>
  <si>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</si>
  <si>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</si>
  <si>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</si>
  <si>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</si>
  <si>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</si>
  <si>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</si>
  <si>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</si>
  <si>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</si>
  <si>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</si>
  <si>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</si>
  <si>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</si>
  <si>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</si>
  <si>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</si>
  <si>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</si>
  <si>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</si>
  <si>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</si>
  <si>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</si>
  <si>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</si>
  <si>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</si>
  <si>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</si>
  <si>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</si>
  <si>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</si>
  <si>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</si>
  <si>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</si>
  <si>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</si>
  <si>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</si>
  <si>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</si>
  <si>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</si>
  <si>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</si>
  <si>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</si>
  <si>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</si>
  <si>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</si>
  <si>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</si>
  <si>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</si>
  <si>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</si>
  <si>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</si>
  <si>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</si>
  <si>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</si>
  <si>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</si>
  <si>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</si>
  <si>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</si>
  <si>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</si>
  <si>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</si>
  <si>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</si>
  <si>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</si>
  <si>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</si>
  <si>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</si>
  <si>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</si>
  <si>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</si>
  <si>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</si>
  <si>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</si>
  <si>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</si>
  <si>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</si>
  <si>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</si>
  <si>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</si>
  <si>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</si>
  <si>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</si>
  <si>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</si>
  <si>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</si>
  <si>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</si>
  <si>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</si>
  <si>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</si>
  <si>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</si>
  <si>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</si>
  <si>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</si>
  <si>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</si>
  <si>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</si>
  <si>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</si>
  <si>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</si>
  <si>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</si>
  <si>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</si>
  <si>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</si>
  <si>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</si>
  <si>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</si>
  <si>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</si>
  <si>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</si>
  <si>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</si>
  <si>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</si>
  <si>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</si>
  <si>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</si>
  <si>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</si>
  <si>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</si>
  <si>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</si>
  <si>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</si>
  <si>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</si>
  <si>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</si>
  <si>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</si>
  <si>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</si>
  <si>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</si>
  <si>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</si>
  <si>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</si>
  <si>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</si>
  <si>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</si>
  <si>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</si>
  <si>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</si>
  <si>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</si>
  <si>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</si>
  <si>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</si>
  <si>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</si>
  <si>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</si>
  <si>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</si>
  <si>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</si>
  <si>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</si>
  <si>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</si>
  <si>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</si>
  <si>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</si>
  <si>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</si>
  <si>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</si>
  <si>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</si>
  <si>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</si>
  <si>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</si>
  <si>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</si>
  <si>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</si>
  <si>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</si>
  <si>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</si>
  <si>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</si>
  <si>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</si>
  <si>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</si>
  <si>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</si>
  <si>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</si>
  <si>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</si>
  <si>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</si>
  <si>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</si>
  <si>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</si>
  <si>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</si>
  <si>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</si>
  <si>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</si>
  <si>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</si>
  <si>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</si>
  <si>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</si>
  <si>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</si>
  <si>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</si>
  <si>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</si>
  <si>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</si>
  <si>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</si>
  <si>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</si>
  <si>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</si>
  <si>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</si>
  <si>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</si>
  <si>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</si>
  <si>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</si>
  <si>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</si>
  <si>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</si>
  <si>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</si>
  <si>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</si>
  <si>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</si>
  <si>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</si>
  <si>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</si>
  <si>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</si>
  <si>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</si>
  <si>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</si>
  <si>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</si>
  <si>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</si>
  <si>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</si>
  <si>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</si>
  <si>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</si>
  <si>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</si>
  <si>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</si>
  <si>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</si>
  <si>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</si>
  <si>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</si>
  <si>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</si>
  <si>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</si>
  <si>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</si>
  <si>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</si>
  <si>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</si>
  <si>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</si>
  <si>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</si>
  <si>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</si>
  <si>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</si>
  <si>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</si>
  <si>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</si>
  <si>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</si>
  <si>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</si>
  <si>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</si>
  <si>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</si>
  <si>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</si>
  <si>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</si>
  <si>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</si>
  <si>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</si>
  <si>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</si>
  <si>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</si>
  <si>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</si>
  <si>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</si>
  <si>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</si>
  <si>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</si>
  <si>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</si>
  <si>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</si>
  <si>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</si>
  <si>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</si>
  <si>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</si>
  <si>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</si>
  <si>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</si>
  <si>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</si>
  <si>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</si>
  <si>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</si>
  <si>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</si>
  <si>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</si>
  <si>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</si>
  <si>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</si>
  <si>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</si>
  <si>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</si>
  <si>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</si>
  <si>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</si>
  <si>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</si>
  <si>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</si>
  <si>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</si>
  <si>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</si>
  <si>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</si>
  <si>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</si>
  <si>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</si>
  <si>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</si>
  <si>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</si>
  <si>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</si>
  <si>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</si>
  <si>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</si>
  <si>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</si>
  <si>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</si>
  <si>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</si>
  <si>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</si>
  <si>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</si>
  <si>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</si>
  <si>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</si>
  <si>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</si>
  <si>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</si>
  <si>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</si>
  <si>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</si>
  <si>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</si>
  <si>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</si>
  <si>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</si>
  <si>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</si>
  <si>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</si>
  <si>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</si>
  <si>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</si>
  <si>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</si>
  <si>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</si>
  <si>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</si>
  <si>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</si>
  <si>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</si>
  <si>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</si>
  <si>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</si>
  <si>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</si>
  <si>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</si>
  <si>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</si>
  <si>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</si>
  <si>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</si>
  <si>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</si>
  <si>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</si>
  <si>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</si>
  <si>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</si>
  <si>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</si>
  <si>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</si>
  <si>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</si>
  <si>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</si>
  <si>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</si>
  <si>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</si>
  <si>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</si>
  <si>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</si>
  <si>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</si>
  <si>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</si>
  <si>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</si>
  <si>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</si>
  <si>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</si>
  <si>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</si>
  <si>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</si>
  <si>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</si>
  <si>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</si>
  <si>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</si>
  <si>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</si>
  <si>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</si>
  <si>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</si>
  <si>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</si>
  <si>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</si>
  <si>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</si>
  <si>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</si>
  <si>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</si>
  <si>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</si>
  <si>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</si>
  <si>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</si>
  <si>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</si>
  <si>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</si>
  <si>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</si>
  <si>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</si>
  <si>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</si>
  <si>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</si>
  <si>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</si>
  <si>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</si>
  <si>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</si>
  <si>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</si>
  <si>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</si>
  <si>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</si>
  <si>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</si>
  <si>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</si>
  <si>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</si>
  <si>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</si>
  <si>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</si>
  <si>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</si>
  <si>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</si>
  <si>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</si>
  <si>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</si>
  <si>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</si>
  <si>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</si>
  <si>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</si>
  <si>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</si>
  <si>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</si>
  <si>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</si>
  <si>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</si>
  <si>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</si>
  <si>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</si>
  <si>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</si>
  <si>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</si>
  <si>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</si>
  <si>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</si>
  <si>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</si>
  <si>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</si>
  <si>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</si>
  <si>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</si>
  <si>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</si>
  <si>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</si>
  <si>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</si>
  <si>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</si>
  <si>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</si>
  <si>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</si>
  <si>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</si>
  <si>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</si>
  <si>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</si>
  <si>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</si>
  <si>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</si>
  <si>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</si>
  <si>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</si>
  <si>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</si>
  <si>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</si>
  <si>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</si>
  <si>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</si>
  <si>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</si>
  <si>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</si>
  <si>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</si>
  <si>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</si>
  <si>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</si>
  <si>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</si>
  <si>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</si>
  <si>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</si>
  <si>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</si>
  <si>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</si>
  <si>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</si>
  <si>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</si>
  <si>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</si>
  <si>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</si>
  <si>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</si>
  <si>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</si>
  <si>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</si>
  <si>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</si>
  <si>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</si>
  <si>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</si>
  <si>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</si>
  <si>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</si>
  <si>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</si>
  <si>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</si>
  <si>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</si>
  <si>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</si>
  <si>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</si>
  <si>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</si>
  <si>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</si>
  <si>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</si>
  <si>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</si>
  <si>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</si>
  <si>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</si>
  <si>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</si>
  <si>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</si>
  <si>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</si>
  <si>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</si>
  <si>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</si>
  <si>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</si>
  <si>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</si>
  <si>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</si>
  <si>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</si>
  <si>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</si>
  <si>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</si>
  <si>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</si>
  <si>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</si>
  <si>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</si>
  <si>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</si>
  <si>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</si>
  <si>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</si>
  <si>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</si>
  <si>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</si>
  <si>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</si>
  <si>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</si>
  <si>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</si>
  <si>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</si>
  <si>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</si>
  <si>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</si>
  <si>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</si>
  <si>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</si>
  <si>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</si>
  <si>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</si>
  <si>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</si>
  <si>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</si>
  <si>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</si>
  <si>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</si>
  <si>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</si>
  <si>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</si>
  <si>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</si>
  <si>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</si>
  <si>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</si>
  <si>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</si>
  <si>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</si>
  <si>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</si>
  <si>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</si>
  <si>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</si>
  <si>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</si>
  <si>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</si>
  <si>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</si>
  <si>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</si>
  <si>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</si>
  <si>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</si>
  <si>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</si>
  <si>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</si>
  <si>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</si>
  <si>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</si>
  <si>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</si>
  <si>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</si>
  <si>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</si>
  <si>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</si>
  <si>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</si>
  <si>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</si>
  <si>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</si>
  <si>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</si>
  <si>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</si>
  <si>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</si>
  <si>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</si>
  <si>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</si>
  <si>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</si>
  <si>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</si>
  <si>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</si>
  <si>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</si>
  <si>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</si>
  <si>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</si>
  <si>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</si>
  <si>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</si>
  <si>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</si>
  <si>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</si>
  <si>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</si>
  <si>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</si>
  <si>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</si>
  <si>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</si>
  <si>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</si>
  <si>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</si>
  <si>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</si>
  <si>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</si>
  <si>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</si>
  <si>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</si>
  <si>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</si>
  <si>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</si>
  <si>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</si>
  <si>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</si>
  <si>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</si>
  <si>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</si>
  <si>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</si>
  <si>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</si>
  <si>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</si>
  <si>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</si>
  <si>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</si>
  <si>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</si>
  <si>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</si>
  <si>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</si>
  <si>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</si>
  <si>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</si>
  <si>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</si>
  <si>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</si>
  <si>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</si>
  <si>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</si>
  <si>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</si>
  <si>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</si>
  <si>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</si>
  <si>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</si>
  <si>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</si>
  <si>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</si>
  <si>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</si>
  <si>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</si>
  <si>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</si>
  <si>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</si>
  <si>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</si>
  <si>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</si>
  <si>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</si>
  <si>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</si>
  <si>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</si>
  <si>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</si>
  <si>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</si>
  <si>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</si>
  <si>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</si>
  <si>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</si>
  <si>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</si>
  <si>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</si>
  <si>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</si>
  <si>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</si>
  <si>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</si>
  <si>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</si>
  <si>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</si>
  <si>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</si>
  <si>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</si>
  <si>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</si>
  <si>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</si>
  <si>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</si>
  <si>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</si>
  <si>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</si>
  <si>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</si>
  <si>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</si>
  <si>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</si>
  <si>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</si>
  <si>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</si>
  <si>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</si>
  <si>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</si>
  <si>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</si>
  <si>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</si>
  <si>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</si>
  <si>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</si>
  <si>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</si>
  <si>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</si>
  <si>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</si>
  <si>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</si>
  <si>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</si>
  <si>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</si>
  <si>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</si>
  <si>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</si>
  <si>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</si>
  <si>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</si>
  <si>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</si>
  <si>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</si>
  <si>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</si>
  <si>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</si>
  <si>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</si>
  <si>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</si>
  <si>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</si>
  <si>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</si>
  <si>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</si>
  <si>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</si>
  <si>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</si>
  <si>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</si>
  <si>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</si>
  <si>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</si>
  <si>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</si>
  <si>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</si>
  <si>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</si>
  <si>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</si>
  <si>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</si>
  <si>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</si>
  <si>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</si>
  <si>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</si>
  <si>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</si>
  <si>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</si>
  <si>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</si>
  <si>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</si>
  <si>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</si>
  <si>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</si>
  <si>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</si>
  <si>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</si>
  <si>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</si>
  <si>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</si>
  <si>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</si>
  <si>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</si>
  <si>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</si>
  <si>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</si>
  <si>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</si>
  <si>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</si>
  <si>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</si>
  <si>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</si>
  <si>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</si>
  <si>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</si>
  <si>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</si>
  <si>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</si>
  <si>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</si>
  <si>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</si>
  <si>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</si>
  <si>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</si>
  <si>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</si>
  <si>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</si>
  <si>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</si>
  <si>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</si>
  <si>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</si>
  <si>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</si>
  <si>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</si>
  <si>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</si>
  <si>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</si>
  <si>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</si>
  <si>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</si>
  <si>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</si>
  <si>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</si>
  <si>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</si>
  <si>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</si>
  <si>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</si>
  <si>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</si>
  <si>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</si>
  <si>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</si>
  <si>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</si>
  <si>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</si>
  <si>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</si>
  <si>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</si>
  <si>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</si>
  <si>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</si>
  <si>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</si>
  <si>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</si>
  <si>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</si>
  <si>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</si>
  <si>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</si>
  <si>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</si>
  <si>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</si>
  <si>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</si>
  <si>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</si>
  <si>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</si>
  <si>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</si>
  <si>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</si>
  <si>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</si>
  <si>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</si>
  <si>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</si>
  <si>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</si>
  <si>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</si>
  <si>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</si>
  <si>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</si>
  <si>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</si>
  <si>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</si>
  <si>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</si>
  <si>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</si>
  <si>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</si>
  <si>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</si>
  <si>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</si>
  <si>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</si>
  <si>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</si>
  <si>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</si>
  <si>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</si>
  <si>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</si>
  <si>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</si>
  <si>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</si>
  <si>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</si>
  <si>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</si>
  <si>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</si>
  <si>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</si>
  <si>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</si>
  <si>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</si>
  <si>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</si>
  <si>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</si>
  <si>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</si>
  <si>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</si>
  <si>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</si>
  <si>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</si>
  <si>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</si>
  <si>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</si>
  <si>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</si>
  <si>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</si>
  <si>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</si>
  <si>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</si>
  <si>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</si>
  <si>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</si>
  <si>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</si>
  <si>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</si>
  <si>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</si>
  <si>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</si>
  <si>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</si>
  <si>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</si>
  <si>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</si>
  <si>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</si>
  <si>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</si>
  <si>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</si>
  <si>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</si>
  <si>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</si>
  <si>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</si>
  <si>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</si>
  <si>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</si>
  <si>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</si>
  <si>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</si>
  <si>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</si>
  <si>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</si>
  <si>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</si>
  <si>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</si>
  <si>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</si>
  <si>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</si>
  <si>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</si>
  <si>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</si>
  <si>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</si>
  <si>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</si>
  <si>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</si>
  <si>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</si>
  <si>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</si>
  <si>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</si>
  <si>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</si>
  <si>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</si>
  <si>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</si>
  <si>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</si>
  <si>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</si>
  <si>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</si>
  <si>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</si>
  <si>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</si>
  <si>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</si>
  <si>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</si>
  <si>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</si>
  <si>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</si>
  <si>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</si>
  <si>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</si>
  <si>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</si>
  <si>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</si>
  <si>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</si>
  <si>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</si>
  <si>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</si>
  <si>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</si>
  <si>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</si>
  <si>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</si>
  <si>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</si>
  <si>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</si>
  <si>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</si>
  <si>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</si>
  <si>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</si>
  <si>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</si>
  <si>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</si>
  <si>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</si>
  <si>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</si>
  <si>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</si>
  <si>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</si>
  <si>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</si>
  <si>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</si>
  <si>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</si>
  <si>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</si>
  <si>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</si>
  <si>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</si>
  <si>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</si>
  <si>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</si>
  <si>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</si>
  <si>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</si>
  <si>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</si>
  <si>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</si>
  <si>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</si>
  <si>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</si>
  <si>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</si>
  <si>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</si>
  <si>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</si>
  <si>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</si>
  <si>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</si>
  <si>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</si>
  <si>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</si>
  <si>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</si>
  <si>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</si>
  <si>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</si>
  <si>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</si>
  <si>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</si>
  <si>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</si>
  <si>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</si>
  <si>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</si>
  <si>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</si>
  <si>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</si>
  <si>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</si>
  <si>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</si>
  <si>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</si>
  <si>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</si>
  <si>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</si>
  <si>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</si>
  <si>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</si>
  <si>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</si>
  <si>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</si>
  <si>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</si>
  <si>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</si>
  <si>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</si>
  <si>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</si>
  <si>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</si>
  <si>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</si>
  <si>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</si>
  <si>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</si>
  <si>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</si>
  <si>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</si>
  <si>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</si>
  <si>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</si>
  <si>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</si>
  <si>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</si>
  <si>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</si>
  <si>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</si>
  <si>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</si>
  <si>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</si>
  <si>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</si>
  <si>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</si>
  <si>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</si>
  <si>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</si>
  <si>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</si>
  <si>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</si>
  <si>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</si>
  <si>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</si>
  <si>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</si>
  <si>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</si>
  <si>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</si>
  <si>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</si>
  <si>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</si>
  <si>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</si>
  <si>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</si>
  <si>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</si>
  <si>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</si>
  <si>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</si>
  <si>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</si>
  <si>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</si>
  <si>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</si>
  <si>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</si>
  <si>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</si>
  <si>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</si>
  <si>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</si>
  <si>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</si>
  <si>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</si>
  <si>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</si>
  <si>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</si>
  <si>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</si>
  <si>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</si>
  <si>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</si>
  <si>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</si>
  <si>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</si>
  <si>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</si>
  <si>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</si>
  <si>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</si>
  <si>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</si>
  <si>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</si>
  <si>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</si>
  <si>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</si>
  <si>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</si>
  <si>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</si>
  <si>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</si>
  <si>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</si>
  <si>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</si>
  <si>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</si>
  <si>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</si>
  <si>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</si>
  <si>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</si>
  <si>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</si>
  <si>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</si>
  <si>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</si>
  <si>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</si>
  <si>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</si>
  <si>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</si>
  <si>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</si>
  <si>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</si>
  <si>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</si>
  <si>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</si>
  <si>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</si>
  <si>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</si>
  <si>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</si>
  <si>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</si>
  <si>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</si>
  <si>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</si>
  <si>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</si>
  <si>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</si>
  <si>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</si>
  <si>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</si>
  <si>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</si>
  <si>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</si>
  <si>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</si>
  <si>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</si>
  <si>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</si>
  <si>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</si>
  <si>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</si>
  <si>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</si>
  <si>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</si>
  <si>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</si>
  <si>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</si>
  <si>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</si>
  <si>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</si>
  <si>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</si>
  <si>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</si>
  <si>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</si>
  <si>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</si>
  <si>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</si>
  <si>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</si>
  <si>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</si>
  <si>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</si>
  <si>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</si>
  <si>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</si>
  <si>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</si>
  <si>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</si>
  <si>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</si>
  <si>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</si>
  <si>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</si>
  <si>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</si>
  <si>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</si>
  <si>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</si>
  <si>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</si>
  <si>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</si>
  <si>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</si>
  <si>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</si>
  <si>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</si>
  <si>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</si>
  <si>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</si>
  <si>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</si>
  <si>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</si>
  <si>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</si>
  <si>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</si>
  <si>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</si>
  <si>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</si>
  <si>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</si>
  <si>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</si>
  <si>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</si>
  <si>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</si>
  <si>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</si>
  <si>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</si>
  <si>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</si>
  <si>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</si>
  <si>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</si>
  <si>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</si>
  <si>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</si>
  <si>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</si>
  <si>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</si>
  <si>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</si>
  <si>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</si>
  <si>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</si>
  <si>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</si>
  <si>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</si>
  <si>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</si>
  <si>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</si>
  <si>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</si>
  <si>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</si>
  <si>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</si>
  <si>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</si>
  <si>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</si>
  <si>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</si>
  <si>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</si>
  <si>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</si>
  <si>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</si>
  <si>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</si>
  <si>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</si>
  <si>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</si>
  <si>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</si>
  <si>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</si>
  <si>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</si>
  <si>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</si>
  <si>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</si>
  <si>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</si>
  <si>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</si>
  <si>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</si>
  <si>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</si>
  <si>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</si>
  <si>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</si>
  <si>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</si>
  <si>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</si>
  <si>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</si>
  <si>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</si>
  <si>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</si>
  <si>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</si>
  <si>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</si>
  <si>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</si>
  <si>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</si>
  <si>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</si>
  <si>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</si>
  <si>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</si>
  <si>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</si>
  <si>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</si>
  <si>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</si>
  <si>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</si>
  <si>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</si>
  <si>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</si>
  <si>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</si>
  <si>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</si>
  <si>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</si>
  <si>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</si>
  <si>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</si>
  <si>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</si>
  <si>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</si>
  <si>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</si>
  <si>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</si>
  <si>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</si>
  <si>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</si>
  <si>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</si>
  <si>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</si>
  <si>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</si>
  <si>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</si>
  <si>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</si>
  <si>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</si>
  <si>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</si>
  <si>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</si>
  <si>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</si>
  <si>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</si>
  <si>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</si>
  <si>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</si>
  <si>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</si>
  <si>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</si>
  <si>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</si>
  <si>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</si>
  <si>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</si>
  <si>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</si>
  <si>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</si>
  <si>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</si>
  <si>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</si>
  <si>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</si>
  <si>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</si>
  <si>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</si>
  <si>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</si>
  <si>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</si>
  <si>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</si>
  <si>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</si>
  <si>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</si>
  <si>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</si>
  <si>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</si>
  <si>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</si>
  <si>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</si>
  <si>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</si>
  <si>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</si>
  <si>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</si>
  <si>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</si>
  <si>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</si>
  <si>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</si>
  <si>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</si>
  <si>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</si>
  <si>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</si>
  <si>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</si>
  <si>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</si>
  <si>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</si>
  <si>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</si>
  <si>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</si>
  <si>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</si>
  <si>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</si>
  <si>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</si>
  <si>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</si>
  <si>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</si>
  <si>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</si>
  <si>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</si>
  <si>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</si>
  <si>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</si>
  <si>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</si>
  <si>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</si>
  <si>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</si>
  <si>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</si>
  <si>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</si>
  <si>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</si>
  <si>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</si>
  <si>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</si>
  <si>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</si>
  <si>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</si>
  <si>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</si>
  <si>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</si>
  <si>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</si>
  <si>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</si>
  <si>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</si>
  <si>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</si>
  <si>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</si>
  <si>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</si>
  <si>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</si>
  <si>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</si>
  <si>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</si>
  <si>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</si>
  <si>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</si>
  <si>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</si>
  <si>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</si>
  <si>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</si>
  <si>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</si>
  <si>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</si>
  <si>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</si>
  <si>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</si>
  <si>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</si>
  <si>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</si>
  <si>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</si>
  <si>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</si>
  <si>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</si>
  <si>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</si>
  <si>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</si>
  <si>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</si>
  <si>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</si>
  <si>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</si>
  <si>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</si>
  <si>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</si>
  <si>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</si>
  <si>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</si>
  <si>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</si>
  <si>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</si>
  <si>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</si>
  <si>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</si>
  <si>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</si>
  <si>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</si>
  <si>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</si>
  <si>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</si>
  <si>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</si>
  <si>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</si>
  <si>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</si>
  <si>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</si>
  <si>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</si>
  <si>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</si>
  <si>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</si>
  <si>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</si>
  <si>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</si>
  <si>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</si>
  <si>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</si>
  <si>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</si>
  <si>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</si>
  <si>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</si>
  <si>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</si>
  <si>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</si>
  <si>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</si>
  <si>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</si>
  <si>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</si>
  <si>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</si>
  <si>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</si>
  <si>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</si>
  <si>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</si>
  <si>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</si>
  <si>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</si>
  <si>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</si>
  <si>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</si>
  <si>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</si>
  <si>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</si>
  <si>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</si>
  <si>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</si>
  <si>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</si>
  <si>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</si>
  <si>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</si>
  <si>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</si>
  <si>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</si>
  <si>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</si>
  <si>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</si>
  <si>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</si>
  <si>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</si>
  <si>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</si>
  <si>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</si>
  <si>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</si>
  <si>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</si>
  <si>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</si>
  <si>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</si>
  <si>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</si>
  <si>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</si>
  <si>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</si>
  <si>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</si>
  <si>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</si>
  <si>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</si>
  <si>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</si>
  <si>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</si>
  <si>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</si>
  <si>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</si>
  <si>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</si>
  <si>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</si>
  <si>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</si>
  <si>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</si>
  <si>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</si>
  <si>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</si>
  <si>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</si>
  <si>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</si>
  <si>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</si>
  <si>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</si>
  <si>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</si>
  <si>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</si>
  <si>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</si>
  <si>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</si>
  <si>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</si>
  <si>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</si>
  <si>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</si>
  <si>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</si>
  <si>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</si>
  <si>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</si>
  <si>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</si>
  <si>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</si>
  <si>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</si>
  <si>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</si>
  <si>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</si>
  <si>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</si>
  <si>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</si>
  <si>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</si>
  <si>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</si>
  <si>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</si>
  <si>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</si>
  <si>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</si>
  <si>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</si>
  <si>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</si>
  <si>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</si>
  <si>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</si>
  <si>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</si>
  <si>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</si>
  <si>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</si>
  <si>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</si>
  <si>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</si>
  <si>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</si>
  <si>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</si>
  <si>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</si>
  <si>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</si>
  <si>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</si>
  <si>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</si>
  <si>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</si>
  <si>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</si>
  <si>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</si>
  <si>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</si>
  <si>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</si>
  <si>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</si>
  <si>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</si>
  <si>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</si>
  <si>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</si>
  <si>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</si>
  <si>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</si>
  <si>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</si>
  <si>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</si>
  <si>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</si>
  <si>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</si>
  <si>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</si>
  <si>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</si>
  <si>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</si>
  <si>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</si>
  <si>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</si>
  <si>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</si>
  <si>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</si>
  <si>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</si>
  <si>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</si>
  <si>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</si>
  <si>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</si>
  <si>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</si>
  <si>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</si>
  <si>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</si>
  <si>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</si>
  <si>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</si>
  <si>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</si>
  <si>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</si>
  <si>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</si>
  <si>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</si>
  <si>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</si>
  <si>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</si>
  <si>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</si>
  <si>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</si>
  <si>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</si>
  <si>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</si>
  <si>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</si>
  <si>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</si>
  <si>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</si>
  <si>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</si>
  <si>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</si>
  <si>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</si>
  <si>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</si>
  <si>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</si>
  <si>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</si>
  <si>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</si>
  <si>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</si>
  <si>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</si>
  <si>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</si>
  <si>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</si>
  <si>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</si>
  <si>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</si>
  <si>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</si>
  <si>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</si>
  <si>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</si>
  <si>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</si>
  <si>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</si>
  <si>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</si>
  <si>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</si>
  <si>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</si>
  <si>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</si>
  <si>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</si>
  <si>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</si>
  <si>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</si>
  <si>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</si>
  <si>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</si>
  <si>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</si>
  <si>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</si>
  <si>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</si>
  <si>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</si>
  <si>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</si>
  <si>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</si>
  <si>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</si>
  <si>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</si>
  <si>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</si>
  <si>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</si>
  <si>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</si>
  <si>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</si>
  <si>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</si>
  <si>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</si>
  <si>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</si>
  <si>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</si>
  <si>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</si>
  <si>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</si>
  <si>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</si>
  <si>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</si>
  <si>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</si>
  <si>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</si>
  <si>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</si>
  <si>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</si>
  <si>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</si>
  <si>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</si>
  <si>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</si>
  <si>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</si>
  <si>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</si>
  <si>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</si>
  <si>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</si>
  <si>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</si>
  <si>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</si>
  <si>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</si>
  <si>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</si>
  <si>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</si>
  <si>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</si>
  <si>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</si>
  <si>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</si>
  <si>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</si>
  <si>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</si>
  <si>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</si>
  <si>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</si>
  <si>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</si>
  <si>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</si>
  <si>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</si>
  <si>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</si>
  <si>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</si>
  <si>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</si>
  <si>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</si>
  <si>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</si>
  <si>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</si>
  <si>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</si>
  <si>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</si>
  <si>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</si>
  <si>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</si>
  <si>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</si>
  <si>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</si>
  <si>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</si>
  <si>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</si>
  <si>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</si>
  <si>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</si>
  <si>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</si>
  <si>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</si>
  <si>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</si>
  <si>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</si>
  <si>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</si>
  <si>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</si>
  <si>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</si>
  <si>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</si>
  <si>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</si>
  <si>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</si>
  <si>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</si>
  <si>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</si>
  <si>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</si>
  <si>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</si>
  <si>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</si>
  <si>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</si>
  <si>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</si>
  <si>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</si>
  <si>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</si>
  <si>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</si>
  <si>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</si>
  <si>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</si>
  <si>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</si>
  <si>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</si>
  <si>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</si>
  <si>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</si>
  <si>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</si>
  <si>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</si>
  <si>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</si>
  <si>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</si>
  <si>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</si>
  <si>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</si>
  <si>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</si>
  <si>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</si>
  <si>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</si>
  <si>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</si>
  <si>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</si>
  <si>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</si>
  <si>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</si>
  <si>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</si>
  <si>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</si>
  <si>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</si>
  <si>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</si>
  <si>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</si>
  <si>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</si>
  <si>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</si>
  <si>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</si>
  <si>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</si>
  <si>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</si>
  <si>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</si>
  <si>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</si>
  <si>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</si>
  <si>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</si>
  <si>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</si>
  <si>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</si>
  <si>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</si>
  <si>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</si>
  <si>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</si>
  <si>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</si>
  <si>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</si>
  <si>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</si>
  <si>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</si>
  <si>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</si>
  <si>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</si>
  <si>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</si>
  <si>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</si>
  <si>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</si>
  <si>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</si>
  <si>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</si>
  <si>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</si>
  <si>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</si>
  <si>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</si>
  <si>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</si>
  <si>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</si>
  <si>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</si>
  <si>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</si>
  <si>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</si>
  <si>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</si>
  <si>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</si>
  <si>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</si>
  <si>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</si>
  <si>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</si>
  <si>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</si>
  <si>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</si>
  <si>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</si>
  <si>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</si>
  <si>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</si>
  <si>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</si>
  <si>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</si>
  <si>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</si>
  <si>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</si>
  <si>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</si>
  <si>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</si>
  <si>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</si>
  <si>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</si>
  <si>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</si>
  <si>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</si>
  <si>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</si>
  <si>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</si>
  <si>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</si>
  <si>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</si>
  <si>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</si>
  <si>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</si>
  <si>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</si>
  <si>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</si>
  <si>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</si>
  <si>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</si>
  <si>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</si>
  <si>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</si>
  <si>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</si>
  <si>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</si>
  <si>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</si>
  <si>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</si>
  <si>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</si>
  <si>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</si>
  <si>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</si>
  <si>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</si>
  <si>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</si>
  <si>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</si>
  <si>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</si>
  <si>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</si>
  <si>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</si>
  <si>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</si>
  <si>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</si>
  <si>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</si>
  <si>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</si>
  <si>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</si>
  <si>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</si>
  <si>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</si>
  <si>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</si>
  <si>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</si>
  <si>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</si>
  <si>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</si>
  <si>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</si>
  <si>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</si>
  <si>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</si>
  <si>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</si>
  <si>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</si>
  <si>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</si>
  <si>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</si>
  <si>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</si>
  <si>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</si>
  <si>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</si>
  <si>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</si>
  <si>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</si>
  <si>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</si>
  <si>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</si>
  <si>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</si>
  <si>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</si>
  <si>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</si>
  <si>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</si>
  <si>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</si>
  <si>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</si>
  <si>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</si>
  <si>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</si>
  <si>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</si>
  <si>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</si>
  <si>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</si>
  <si>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</si>
  <si>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</si>
  <si>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</si>
  <si>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</si>
  <si>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</si>
  <si>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</si>
  <si>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</si>
  <si>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</si>
  <si>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</si>
  <si>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</si>
  <si>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</si>
  <si>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</si>
  <si>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</si>
  <si>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</si>
  <si>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</si>
  <si>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</si>
  <si>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</si>
  <si>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</si>
  <si>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</si>
  <si>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</si>
  <si>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</si>
  <si>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</si>
  <si>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</si>
  <si>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</si>
  <si>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</si>
  <si>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</si>
  <si>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</si>
  <si>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</si>
  <si>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</si>
  <si>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</si>
  <si>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</si>
  <si>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</si>
  <si>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</si>
  <si>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</si>
  <si>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</si>
  <si>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</si>
  <si>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</si>
  <si>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</si>
  <si>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</si>
  <si>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</si>
  <si>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</si>
  <si>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</si>
  <si>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</si>
  <si>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</si>
  <si>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</si>
  <si>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</si>
  <si>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</si>
  <si>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</si>
  <si>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</si>
  <si>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</si>
  <si>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</si>
  <si>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</si>
  <si>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</si>
  <si>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</si>
  <si>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</si>
  <si>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</si>
  <si>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</si>
  <si>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</si>
  <si>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</si>
  <si>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</si>
  <si>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</si>
  <si>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</si>
  <si>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</si>
  <si>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</si>
  <si>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</si>
  <si>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</si>
  <si>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</si>
  <si>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</si>
  <si>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</si>
  <si>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</si>
  <si>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</si>
  <si>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</si>
  <si>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</si>
  <si>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</si>
  <si>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</si>
  <si>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</si>
  <si>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</si>
  <si>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</si>
  <si>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</si>
  <si>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</si>
  <si>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</si>
  <si>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</si>
  <si>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</si>
  <si>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</si>
  <si>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</si>
  <si>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</si>
  <si>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</si>
  <si>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</si>
  <si>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</si>
  <si>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</si>
  <si>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</si>
  <si>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</si>
  <si>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</si>
  <si>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</si>
  <si>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</si>
  <si>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</si>
  <si>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</si>
  <si>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</si>
  <si>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</si>
  <si>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</si>
  <si>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</si>
  <si>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</si>
  <si>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</si>
  <si>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</si>
  <si>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</si>
  <si>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</si>
  <si>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</si>
  <si>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</si>
  <si>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</si>
  <si>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</si>
  <si>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</si>
  <si>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</si>
  <si>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</si>
  <si>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</si>
  <si>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</si>
  <si>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</si>
  <si>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</si>
  <si>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</si>
  <si>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</si>
  <si>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</si>
  <si>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</si>
  <si>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</si>
  <si>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</si>
  <si>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</si>
  <si>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</si>
  <si>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</si>
  <si>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</si>
  <si>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</si>
  <si>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</si>
  <si>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</si>
  <si>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</si>
  <si>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</si>
  <si>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</si>
  <si>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</si>
  <si>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</si>
  <si>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</si>
  <si>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</si>
  <si>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</si>
  <si>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</si>
  <si>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</si>
  <si>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</si>
  <si>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</si>
  <si>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</si>
  <si>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</si>
  <si>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</si>
  <si>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</si>
  <si>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</si>
  <si>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</si>
  <si>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</si>
  <si>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</si>
  <si>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</si>
  <si>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</si>
  <si>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</si>
  <si>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</si>
  <si>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</si>
  <si>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</si>
  <si>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</si>
  <si>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</si>
  <si>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</si>
  <si>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</si>
  <si>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</si>
  <si>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</si>
  <si>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</si>
  <si>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</si>
  <si>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</si>
  <si>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</si>
  <si>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</si>
  <si>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</si>
  <si>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</si>
  <si>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</si>
  <si>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</si>
  <si>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</si>
  <si>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</si>
  <si>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</si>
  <si>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</si>
  <si>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</si>
  <si>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</si>
  <si>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</si>
  <si>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</si>
  <si>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</si>
  <si>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</si>
  <si>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</si>
  <si>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</si>
  <si>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</si>
  <si>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</si>
  <si>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</si>
  <si>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</si>
  <si>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</si>
  <si>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</si>
  <si>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</si>
  <si>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</si>
  <si>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</si>
  <si>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</si>
  <si>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</si>
  <si>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</si>
  <si>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</si>
  <si>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</si>
  <si>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</si>
  <si>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</si>
  <si>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</si>
  <si>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</si>
  <si>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</si>
  <si>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</si>
  <si>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</si>
  <si>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</si>
  <si>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</si>
  <si>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</si>
  <si>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</si>
  <si>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</si>
  <si>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</si>
  <si>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</si>
  <si>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</si>
  <si>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</si>
  <si>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</si>
  <si>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</si>
  <si>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</si>
  <si>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</si>
  <si>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</si>
  <si>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</si>
  <si>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</si>
  <si>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</si>
  <si>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</si>
  <si>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</si>
  <si>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</si>
  <si>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</si>
  <si>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</si>
  <si>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</si>
  <si>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</si>
  <si>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</si>
  <si>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</si>
  <si>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</si>
  <si>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</si>
  <si>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</si>
  <si>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</si>
  <si>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</si>
  <si>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</si>
  <si>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</si>
  <si>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</si>
  <si>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</si>
  <si>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</si>
  <si>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</si>
  <si>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</si>
  <si>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</si>
  <si>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</si>
  <si>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</si>
  <si>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</si>
  <si>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</si>
  <si>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</si>
  <si>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</si>
  <si>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</si>
  <si>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</si>
  <si>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</si>
  <si>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</si>
  <si>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</si>
  <si>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</si>
  <si>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</si>
  <si>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</si>
  <si>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</si>
  <si>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</si>
  <si>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</si>
  <si>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</si>
  <si>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</si>
  <si>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</si>
  <si>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</si>
  <si>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</si>
  <si>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</si>
  <si>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</si>
  <si>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</si>
  <si>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</si>
  <si>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</si>
  <si>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</si>
  <si>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</si>
  <si>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</si>
  <si>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</si>
  <si>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</si>
  <si>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</si>
  <si>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</si>
  <si>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</si>
  <si>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</si>
  <si>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</si>
  <si>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</si>
  <si>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</si>
  <si>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</si>
  <si>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</si>
  <si>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</si>
  <si>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</si>
  <si>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</si>
  <si>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</si>
  <si>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</si>
  <si>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</si>
  <si>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</si>
  <si>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</si>
  <si>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</si>
  <si>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</si>
  <si>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</si>
  <si>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</si>
  <si>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</si>
  <si>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</si>
  <si>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</si>
  <si>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</si>
  <si>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</si>
  <si>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</si>
  <si>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</si>
  <si>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</si>
  <si>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</si>
  <si>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</si>
  <si>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</si>
  <si>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</si>
  <si>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</si>
  <si>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</si>
  <si>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</si>
  <si>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</si>
  <si>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</si>
  <si>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</si>
  <si>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</si>
  <si>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</si>
  <si>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</si>
  <si>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</si>
  <si>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</si>
  <si>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</si>
  <si>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</si>
  <si>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</si>
  <si>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</si>
  <si>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</si>
  <si>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</si>
  <si>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</si>
  <si>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</si>
  <si>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</si>
  <si>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</si>
  <si>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</si>
  <si>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</si>
  <si>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</si>
  <si>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</si>
  <si>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</si>
  <si>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</si>
  <si>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</si>
  <si>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</si>
  <si>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</si>
  <si>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</si>
  <si>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</si>
  <si>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</si>
  <si>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</si>
  <si>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</si>
  <si>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</si>
  <si>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</si>
  <si>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</si>
  <si>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</si>
  <si>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</si>
  <si>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</si>
  <si>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</si>
  <si>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</si>
  <si>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</si>
  <si>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</si>
  <si>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</si>
  <si>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</si>
  <si>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</si>
  <si>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</si>
  <si>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</si>
  <si>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</si>
  <si>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</si>
  <si>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</si>
  <si>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</si>
  <si>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</si>
  <si>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</si>
  <si>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</si>
  <si>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</si>
  <si>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</si>
  <si>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</si>
  <si>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</si>
  <si>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</si>
  <si>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</si>
  <si>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</si>
  <si>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</si>
  <si>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</si>
  <si>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</si>
  <si>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</si>
  <si>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</si>
  <si>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</si>
  <si>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</si>
  <si>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</si>
  <si>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</si>
  <si>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</si>
  <si>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</si>
  <si>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</si>
  <si>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</si>
  <si>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</si>
  <si>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</si>
  <si>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</si>
  <si>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</si>
  <si>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</si>
  <si>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</si>
  <si>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</si>
  <si>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</si>
  <si>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</si>
  <si>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</si>
  <si>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</si>
  <si>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</si>
  <si>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</si>
  <si>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</si>
  <si>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</si>
  <si>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</si>
  <si>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</si>
  <si>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</si>
  <si>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</si>
  <si>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</si>
  <si>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</si>
  <si>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</si>
  <si>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</si>
  <si>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</si>
  <si>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</si>
  <si>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</si>
  <si>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</si>
  <si>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</si>
  <si>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</si>
  <si>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</si>
  <si>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</si>
  <si>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</si>
  <si>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</si>
  <si>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</si>
  <si>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</si>
  <si>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</si>
  <si>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</si>
  <si>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</si>
  <si>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</si>
  <si>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</si>
  <si>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</si>
  <si>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</si>
  <si>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</si>
  <si>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</si>
  <si>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</si>
  <si>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</si>
  <si>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</si>
  <si>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</si>
  <si>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</si>
  <si>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</si>
  <si>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</si>
  <si>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</si>
  <si>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</si>
  <si>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</si>
  <si>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</si>
  <si>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</si>
  <si>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</si>
  <si>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</si>
  <si>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</si>
  <si>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</si>
  <si>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</si>
  <si>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</si>
  <si>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</si>
  <si>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PCM-20251120-00001150</t>
  </si>
  <si>
    <t xml:space="preserve">ETA 5 min </t>
  </si>
  <si>
    <t xml:space="preserve"> </t>
  </si>
  <si>
    <t xml:space="preserve"> PCM-20250215-00000830 </t>
  </si>
  <si>
    <t>LTE site still down and  site located in aramco area access issue need special permission</t>
  </si>
  <si>
    <t>PCM-20251120-00000555</t>
  </si>
  <si>
    <t>Sceco power cut due to contract issue with Sceco company, cannot connected pg due to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</si>
  <si>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</si>
  <si>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</si>
  <si>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</si>
  <si>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</si>
  <si>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</si>
  <si>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</si>
  <si>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</si>
  <si>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</si>
  <si>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</si>
  <si>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</si>
  <si>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TT-20251119-02177</t>
  </si>
  <si>
    <t xml:space="preserve">team need 20 minutes </t>
  </si>
  <si>
    <t>PCM-20251120-00000999</t>
  </si>
  <si>
    <t>twam will check after ABHA Core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</si>
</sst>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8"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4" dataDxfId="173" headerRowBorderDxfId="171" tableBorderDxfId="172" totalsRowBorderDxfId="170">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1" totalsRowShown="0" headerRowDxfId="157" dataDxfId="156" headerRowBorderDxfId="154" tableBorderDxfId="155" totalsRowBorderDxfId="153">
  <autoFilter ref="A1:CJ17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0" totalsRowShown="0" headerRowDxfId="48" dataDxfId="47" headerRowBorderDxfId="45" tableBorderDxfId="46" totalsRowBorderDxfId="44">
  <autoFilter ref="A1:L4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1" totalsRowShown="0" headerRowDxfId="31" dataDxfId="30" headerRowBorderDxfId="28" tableBorderDxfId="29">
  <autoFilter ref="A1:L1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6" totalsRowShown="0" headerRowDxfId="15" dataDxfId="14" headerRowBorderDxfId="12" tableBorderDxfId="13">
  <autoFilter ref="A1:L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318.57060787037335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45981.519033796299</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45981.519033796299</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45981.519033796299</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45981.519033796299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45981.519033796299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45981.519033796299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45981.519033796299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45981.519033796299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45981.519033796299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45981.519033796299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45981.519033796299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45981.519033796299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45981.519033796299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45981.519033796299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45981.519033796299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45981.519033796299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45981.519033796299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45981.519033796299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45981.519033796299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45981.519033796299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45981.519033796299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45981.519033796299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45981.519033796299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45981.519033796299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45981.519033796299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45981.519033796299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45981.519033796299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45981.519033796299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45981.519033796299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45981.519033796299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45981.519033796299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45981.519033796299</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45981.519033796299</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45981.519033796299</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45981.519033796299</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45981.519033796299</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45981.519033796299</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45981.519033796299</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45981.519033796299</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45981.519033796299</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45981.519033796299</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45981.519033796299</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45981.519033796299</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45981.519033796299</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45981.519033796299</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45981.519033796299</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45981.519033796299</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45981.519033796299</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45981.519033796299</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45981.519033796299</v>
      </c>
      <c r="H52" s="143"/>
      <c r="I52" s="141" t="str">
        <f>IFERROR(VLOOKUP(D52,DB!A:F,6,0),"")</f>
        <v/>
      </c>
      <c r="J52" s="141" t="str">
        <f>IFERROR(VLOOKUP(D52,DB!A:G,7,0),"")</f>
        <v/>
      </c>
      <c r="K52" s="145"/>
      <c r="L52" s="146" t="str">
        <f>IFERROR(VLOOKUP(D52,DB!A:I,9,0),"")</f>
        <v/>
      </c>
    </row>
    <row r="53" spans="1:12" ht="15" customHeight="1">
      <c r="A53" s="140"/>
      <c r="B53" s="141" t="str">
        <f>IFERROR(VLOOKUP(D53,DB!A:K,11,0),"")</f>
        <v/>
      </c>
      <c r="C53" s="141"/>
      <c r="D53" s="133"/>
      <c r="E53" s="142"/>
      <c r="F53" s="143"/>
      <c r="G53" s="144">
        <f ca="1">IFERROR(NOW()-F53,"-")</f>
        <v>45981.519033796299</v>
      </c>
      <c r="H53" s="143"/>
      <c r="I53" s="141" t="str">
        <f>IFERROR(VLOOKUP(D53,DB!A:F,6,0),"")</f>
        <v/>
      </c>
      <c r="J53" s="141" t="str">
        <f>IFERROR(VLOOKUP(D53,DB!A:G,7,0),"")</f>
        <v/>
      </c>
      <c r="K53" s="145"/>
      <c r="L53" s="146" t="str">
        <f>IFERROR(VLOOKUP(D53,DB!A:I,9,0),"")</f>
        <v/>
      </c>
    </row>
    <row r="54" spans="1:12" ht="15" customHeight="1">
      <c r="A54" s="140"/>
      <c r="B54" s="141" t="str">
        <f>IFERROR(VLOOKUP(D54,DB!A:K,11,0),"")</f>
        <v/>
      </c>
      <c r="C54" s="141"/>
      <c r="D54" s="133"/>
      <c r="E54" s="142"/>
      <c r="F54" s="143"/>
      <c r="G54" s="144">
        <f ca="1">IFERROR(NOW()-F54,"-")</f>
        <v>45981.519033796299</v>
      </c>
      <c r="H54" s="143"/>
      <c r="I54" s="141" t="str">
        <f>IFERROR(VLOOKUP(D54,DB!A:F,6,0),"")</f>
        <v/>
      </c>
      <c r="J54" s="141" t="str">
        <f>IFERROR(VLOOKUP(D54,DB!A:G,7,0),"")</f>
        <v/>
      </c>
      <c r="K54" s="145"/>
      <c r="L54" s="146" t="str">
        <f>IFERROR(VLOOKUP(D54,DB!A:I,9,0),"")</f>
        <v/>
      </c>
    </row>
    <row r="55" spans="1:12" ht="15" customHeight="1">
      <c r="A55" s="140"/>
      <c r="B55" s="141" t="str">
        <f>IFERROR(VLOOKUP(D55,DB!A:K,11,0),"")</f>
        <v/>
      </c>
      <c r="C55" s="141"/>
      <c r="D55" s="133"/>
      <c r="E55" s="142"/>
      <c r="F55" s="143"/>
      <c r="G55" s="144">
        <f ca="1">IFERROR(NOW()-F55,"-")</f>
        <v>45981.519033796299</v>
      </c>
      <c r="H55" s="143"/>
      <c r="I55" s="141" t="str">
        <f>IFERROR(VLOOKUP(D55,DB!A:F,6,0),"")</f>
        <v/>
      </c>
      <c r="J55" s="141" t="str">
        <f>IFERROR(VLOOKUP(D55,DB!A:G,7,0),"")</f>
        <v/>
      </c>
      <c r="K55" s="145"/>
      <c r="L55" s="146" t="str">
        <f>IFERROR(VLOOKUP(D55,DB!A:I,9,0),"")</f>
        <v/>
      </c>
    </row>
    <row r="56" spans="1:12" ht="15" customHeight="1">
      <c r="A56" s="140"/>
      <c r="B56" s="141" t="str">
        <f>IFERROR(VLOOKUP(D56,DB!A:K,11,0),"")</f>
        <v/>
      </c>
      <c r="C56" s="141"/>
      <c r="D56" s="133"/>
      <c r="E56" s="142"/>
      <c r="F56" s="143"/>
      <c r="G56" s="144">
        <f ca="1">IFERROR(NOW()-F56,"-")</f>
        <v>45981.519033796299</v>
      </c>
      <c r="H56" s="143"/>
      <c r="I56" s="141" t="str">
        <f>IFERROR(VLOOKUP(D56,DB!A:F,6,0),"")</f>
        <v/>
      </c>
      <c r="J56" s="141" t="str">
        <f>IFERROR(VLOOKUP(D56,DB!A:G,7,0),"")</f>
        <v/>
      </c>
      <c r="K56" s="145"/>
      <c r="L56" s="146" t="str">
        <f>IFERROR(VLOOKUP(D56,DB!A:I,9,0),"")</f>
        <v/>
      </c>
    </row>
    <row r="57" spans="1:12" ht="15" customHeight="1">
      <c r="A57" s="147"/>
      <c r="B57" s="134" t="str">
        <f>IFERROR(VLOOKUP(D57,DB!A:K,11,0),"")</f>
        <v/>
      </c>
      <c r="C57" s="134"/>
      <c r="D57" s="148"/>
      <c r="E57" s="135"/>
      <c r="F57" s="136"/>
      <c r="G57" s="137">
        <f ca="1">IFERROR(NOW()-F57,"-")</f>
        <v>45981.519033796299</v>
      </c>
      <c r="H57" s="136"/>
      <c r="I57" s="134" t="str">
        <f>IFERROR(VLOOKUP(D57,DB!A:F,6,0),"")</f>
        <v/>
      </c>
      <c r="J57" s="134" t="str">
        <f>IFERROR(VLOOKUP(D57,DB!A:G,7,0),"")</f>
        <v/>
      </c>
      <c r="K57" s="138"/>
      <c r="L57" s="139" t="str">
        <f>IFERROR(VLOOKUP(D57,DB!A:I,9,0),"")</f>
        <v/>
      </c>
    </row>
  </sheetData>
  <customSheetViews>
    <customSheetView guid="{F6042A99-DD27-4453-835D-0834D95730CC}" filter="1" showAutoFilter="1">
      <pageMargins left="0" right="0" top="0" bottom="0" header="0" footer="0"/>
      <autoFilter ref="B1:M1" xr:uid="{A17F24CE-35B3-414D-8A6F-04BA460DE6C8}"/>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1"/>
  <sheetViews>
    <sheetView tabSelected="1" workbookViewId="0">
      <pane ySplit="1" topLeftCell="J9"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156.51919583333802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3</v>
      </c>
      <c r="D4" s="18" t="s">
        <v>26413</v>
      </c>
      <c r="E4" s="102" t="s">
        <v>39021</v>
      </c>
      <c r="F4" s="103">
        <v>45981.515185185184</v>
      </c>
      <c r="G4" s="104">
        <f ca="1">IFERROR(NOW()-F4,"-")</f>
        <v>3.8486111152451485E-3</v>
      </c>
      <c r="H4" s="103">
        <v>45981.5075462963</v>
      </c>
      <c r="I4" s="18" t="str">
        <f>IFERROR(VLOOKUP(D4,DB!A:F,6,0),"")</f>
        <v>SCECO</v>
      </c>
      <c r="J4" s="18" t="str">
        <f>IFERROR(VLOOKUP(D4,DB!A:G,7,0),"")</f>
        <v>Dead+Dead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45981.519033796299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45981.519033796299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45981.519033796299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45981.519033796299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45981.519033796299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45981.519033796299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45981.519033796299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45981.519033796299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45981.519033796299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45981.519033796299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45981.519033796299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45981.519033796299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45981.519033796299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45981.519033796299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45981.519033796299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45981.519033796299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45981.519033796299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45981.519033796299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45981.519033796299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45981.519033796299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45981.519033796299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45981.519033796299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45981.519033796299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45981.519033796299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45981.519033796299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45981.519033796299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45981.519033796299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45981.519033796299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45981.519033796299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45981.519033796299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45981.519033796299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45981.519033796299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45981.519033796299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45981.519033796299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45981.519033796299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45981.519033796299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45981.519033796299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45981.519033796299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45981.519033796299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45981.519033796299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45981.519033796299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45981.519033796299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45981.519033796299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45981.519033796299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45981.519033796299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45981.519033796299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45981.519033796299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45981.519033796299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45981.519033796299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45981.519033796299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45981.519033796299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45981.519033796299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45981.519033796299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45981.519033796299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45981.519033796299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45981.519033796299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45981.519033796299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45981.519033796299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45981.519033796299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45981.519033796299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45981.519033796299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45981.519033796299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45981.519033796299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45981.519033796299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45981.519033796299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45981.519033796299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45981.519033796299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45981.519033796299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45981.519033796299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45981.519033796299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45981.519033796299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45981.519033796299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45981.519033796299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45981.519033796299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45981.519033796299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45981.519033796299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45981.519033796299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45981.519033796299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45981.519033796299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45981.519033796299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45981.519033796299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45981.519033796299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45981.519033796299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45981.519033796299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45981.519033796299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45981.519033796299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45981.519033796299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45981.519033796299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45981.519033796299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45981.519033796299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45981.519033796299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45981.519033796299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45981.519033796299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45981.519033796299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45981.519033796299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45981.519033796299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45981.519033796299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45981.519033796299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45981.519033796299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45981.519033796299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45981.519033796299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45981.519033796299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45981.519033796299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45981.519033796299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45981.519033796299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45981.519033796299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45981.519033796299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45981.519033796299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45981.519033796299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45981.519033796299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45981.519033796299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45981.519033796299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45981.519033796299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45981.519033796299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45981.519033796299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45981.519033796299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45981.519033796299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45981.519033796299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45981.519033796299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45981.519033796299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45981.519033796299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45981.519033796299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45981.519033796299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45981.519033796299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45981.519033796299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45981.519033796299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45981.519033796299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45981.519033796299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45981.519033796299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45981.519033796299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45981.519033796299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45981.519033796299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45981.519033796299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45981.519033796299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45981.519033796299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45981.519033796299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45981.519033796299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45981.519033796299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45981.519033796299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45981.519033796299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45981.519033796299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45981.519033796299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45981.519033796299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45981.519033796299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45981.519033796299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45981.519033796299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45981.519033796299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45981.519033796299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45981.519033796299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45981.519033796299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45981.519033796299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45981.519033796299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45981.519033796299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45981.519033796299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45981.519033796299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45981.519033796299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45981.519033796299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45981.519033796299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45981.519033796299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45981.519033796299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45981.519033796299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45981.519033796299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45981.519033796299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45981.519033796299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45981.519033796299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45981.519033796299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45981.519033796299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sheetData>
  <dataValidations count="2">
    <dataValidation allowBlank="1" showInputMessage="1" showErrorMessage="1" sqref="E1" xr:uid="{4D935161-CDD3-4592-B877-3FB59C99E142}"/>
    <dataValidation type="list" allowBlank="1" showInputMessage="1" showErrorMessage="1" sqref="E3:E1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45981.519033796299</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45981.519033796299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45981.519033796299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45981.519033796299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45981.519033796299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45981.519033796299</v>
      </c>
      <c r="H7" s="22"/>
      <c r="I7" s="19" t="str">
        <f>IFERROR(VLOOKUP(D7,DB!A:F,6,0),"")</f>
        <v/>
      </c>
      <c r="J7" s="18" t="str">
        <f>IFERROR(VLOOKUP(D7,DB!A:G,7,0),"")</f>
        <v/>
      </c>
      <c r="K7" s="45"/>
      <c r="L7" s="23" t="str">
        <f>IFERROR(VLOOKUP(D7,DB!A:I,9,0),"")</f>
        <v/>
      </c>
    </row>
    <row r="8" spans="1:13" ht="15" customHeight="1">
      <c r="A8" s="19"/>
      <c r="B8" s="61" t="str">
        <f>IFERROR(VLOOKUP(D8,DB!A:K,11,0),"")</f>
        <v/>
      </c>
      <c r="C8" s="18"/>
      <c r="D8" s="18" t="s">
        <v>39107</v>
      </c>
      <c r="E8" s="18"/>
      <c r="F8" s="20"/>
      <c r="G8" s="21">
        <f t="shared" ca="1" si="0"/>
        <v>45981.519033796299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45981.519033796299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45981.519033796299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45981.519033796299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45981.519033796299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45981.519033796299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45981.519033796299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45981.519033796299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45981.519033796299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45981.519033796299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45981.519033796299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45981.519033796299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45981.519033796299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45981.519033796299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45981.519033796299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45981.519033796299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45981.519033796299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45981.519033796299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45981.519033796299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45981.519033796299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45981.519033796299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45981.519033796299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45981.519033796299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45981.519033796299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45981.519033796299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45981.519033796299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45981.519033796299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45981.519033796299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45981.519033796299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45981.519033796299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45981.519033796299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45981.519033796299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45981.519033796299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45981.519033796299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45981.519033796299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45981.519033796299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45981.519033796299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45981.519033796299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45981.519033796299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45981.519033796299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45981.519033796299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45981.519033796299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45981.519033796299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45981.519033796299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45981.519033796299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45981.519033796299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45981.519033796299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45981.519033796299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45981.519033796299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45981.519033796299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45981.519033796299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45981.519033796299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45981.519033796299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45981.519033796299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45981.519033796299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45981.519033796299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45981.519033796299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45981.519033796299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45981.519033796299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45981.519033796299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45981.519033796299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45981.519033796299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45981.519033796299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45981.519033796299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45981.519033796299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45981.519033796299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45981.519033796299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45981.519033796299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45981.519033796299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45981.519033796299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45981.519033796299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45981.519033796299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45981.519033796299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45981.519033796299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45981.519033796299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45981.519033796299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45981.519033796299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45981.519033796299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45981.519033796299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45981.519033796299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45981.519033796299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45981.519033796299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45981.519033796299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45981.519033796299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45981.519033796299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45981.519033796299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45981.519033796299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45981.519033796299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45981.519033796299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45981.519033796299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45981.519033796299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45981.519033796299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45981.519033796299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45981.519033796299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45981.519033796299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45981.519033796299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45981.519033796299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45981.519033796299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45981.519033796299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45981.519033796299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45981.519033796299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45981.519033796299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45981.519033796299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45981.519033796299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45981.519033796299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45981.519033796299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45981.519033796299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45981.519033796299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45981.519033796299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45981.519033796299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45981.519033796299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45981.519033796299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45981.519033796299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45981.519033796299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45981.519033796299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45981.519033796299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45981.519033796299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45981.519033796299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45981.519033796299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45981.519033796299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45981.519033796299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45981.519033796299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45981.519033796299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45981.519033796299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45981.519033796299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45981.519033796299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45981.519033796299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45981.519033796299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45981.519033796299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45981.519033796299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45981.519033796299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45981.519033796299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45981.519033796299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45981.519033796299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45981.519033796299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45981.519033796299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45981.519033796299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45981.519033796299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45981.519033796299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45981.519033796299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45981.519033796299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45981.519033796299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45981.519033796299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45981.519033796299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45981.519033796299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45981.519033796299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45981.519033796299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45981.519033796299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45981.519033796299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45981.519033796299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45981.519033796299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45981.519033796299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45981.519033796299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45981.519033796299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45981.519033796299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45981.519033796299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45981.519033796299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45981.519033796299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45981.519033796299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45981.519033796299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45981.519033796299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45981.519033796299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45981.519033796299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45981.519033796299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45981.519033796299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45981.519033796299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45981.519033796299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45981.519033796299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45981.519033796299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45981.519033796299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45981.519033796299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45981.519033796299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45981.519033796299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45981.519033796299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45981.519033796299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45981.519033796299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45981.519033796299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45981.519033796299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45981.519033796299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45981.519033796299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45981.519033796299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45981.519033796299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45981.519033796299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45981.519033796299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45981.519033796299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45981.519033796299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45981.519033796299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45981.519033796299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45981.519033796299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45981.519033796299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45981.519033796299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45981.519033796299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45981.519033796299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45981.519033796299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45981.519033796299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45981.519033796299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45981.519033796299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45981.519033796299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45981.519033796299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45981.519033796299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45981.519033796299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45981.519033796299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45981.519033796299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45981.519033796299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45981.519033796299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45981.519033796299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45981.519033796299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45981.519033796299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45981.519033796299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45981.519033796299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45981.519033796299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45981.519033796299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45981.519033796299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45981.519033796299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45981.519033796299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45981.519033796299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45981.519033796299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45981.519033796299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45981.519033796299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45981.519033796299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45981.519033796299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45981.519033796299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45981.519033796299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45981.519033796299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45981.519033796299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45981.519033796299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45981.519033796299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45981.519033796299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45981.519033796299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45981.519033796299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45981.519033796299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45981.519033796299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45981.519033796299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45981.519033796299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45981.519033796299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45981.519033796299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45981.519033796299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45981.519033796299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45981.519033796299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45981.519033796299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45981.519033796299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45981.519033796299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45981.519033796299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45981.519033796299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45981.519033796299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45981.519033796299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45981.519033796299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45981.519033796299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45981.519033796299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45981.519033796299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45981.519033796299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45981.519033796299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45981.519033796299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45981.519033796299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45981.519033796299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45981.519033796299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45981.519033796299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45981.519033796299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45981.519033796299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45981.519033796299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45981.519033796299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45981.519033796299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45981.519033796299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45981.519033796299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45981.519033796299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45981.519033796299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45981.519033796299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45981.519033796299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45981.519033796299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45981.519033796299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45981.519033796299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45981.519033796299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45981.519033796299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45981.519033796299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45981.519033796299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45981.519033796299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45981.519033796299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45981.519033796299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45981.519033796299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45981.519033796299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45981.519033796299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45981.519033796299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45981.519033796299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45981.519033796299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45981.519033796299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45981.519033796299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45981.519033796299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45981.519033796299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45981.519033796299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45981.519033796299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45981.519033796299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45981.519033796299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45981.519033796299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45981.519033796299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45981.519033796299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45981.519033796299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45981.519033796299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45981.519033796299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45981.519033796299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45981.519033796299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45981.519033796299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45981.519033796299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45981.519033796299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45981.519033796299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45981.519033796299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45981.519033796299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45981.519033796299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45981.519033796299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45981.519033796299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45981.519033796299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45981.519033796299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45981.519033796299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45981.519033796299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45981.519033796299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45981.519033796299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45981.519033796299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45981.519033796299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45981.519033796299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45981.519033796299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45981.519033796299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45981.519033796299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45981.519033796299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45981.519033796299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45981.519033796299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45981.519033796299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45981.519033796299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45981.519033796299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45981.519033796299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45981.519033796299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45981.519033796299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45981.519033796299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45981.519033796299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45981.519033796299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45981.519033796299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45981.519033796299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45981.519033796299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45981.519033796299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45981.519033796299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45981.519033796299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45981.519033796299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45981.519033796299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45981.519033796299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45981.519033796299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45981.519033796299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45981.519033796299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45981.519033796299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45981.519033796299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45981.519033796299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45981.519033796299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45981.519033796299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45981.519033796299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45981.519033796299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45981.519033796299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45981.519033796299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45981.519033796299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45981.519033796299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45981.519033796299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45981.519033796299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45981.519033796299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45981.519033796299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45981.519033796299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45981.519033796299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45981.519033796299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45981.519033796299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45981.519033796299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45981.519033796299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45981.519033796299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45981.519033796299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45981.519033796299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45981.519033796299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45981.519033796299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45981.519033796299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45981.519033796299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45981.519033796299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45981.519033796299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45981.519033796299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45981.519033796299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45981.519033796299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45981.519033796299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45981.519033796299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45981.519033796299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45981.519033796299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45981.519033796299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45981.519033796299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45981.519033796299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45981.519033796299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45981.519033796299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45981.519033796299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45981.519033796299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45981.519033796299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45981.519033796299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45981.519033796299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45981.519033796299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45981.519033796299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45981.519033796299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45981.519033796299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45981.519033796299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45981.519033796299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45981.519033796299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45981.519033796299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45981.519033796299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45981.519033796299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45981.519033796299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45981.519033796299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45981.519033796299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45981.519033796299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45981.519033796299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45981.519033796299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45981.519033796299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45981.519033796299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45981.519033796299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45981.519033796299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45981.519033796299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45981.519033796299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45981.519033796299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45981.519033796299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45981.519033796299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45981.519033796299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45981.519033796299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45981.519033796299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45981.519033796299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45981.519033796299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45981.519033796299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45981.519033796299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45981.519033796299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45981.519033796299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45981.519033796299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45981.519033796299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45981.519033796299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45981.519033796299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45981.519033796299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45981.519033796299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45981.519033796299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45981.519033796299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45981.519033796299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45981.519033796299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45981.519033796299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45981.519033796299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45981.519033796299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45981.519033796299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45981.519033796299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45981.519033796299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45981.519033796299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45981.519033796299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45981.519033796299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45981.519033796299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45981.519033796299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45981.519033796299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45981.519033796299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45981.519033796299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45981.519033796299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45981.519033796299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45981.519033796299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45981.519033796299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45981.519033796299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45981.519033796299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45981.519033796299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45981.519033796299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45981.519033796299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45981.519033796299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45981.519033796299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45981.519033796299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45981.519033796299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45981.519033796299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45981.519033796299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45981.519033796299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45981.519033796299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45981.519033796299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45981.519033796299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45981.519033796299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45981.519033796299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45981.519033796299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45981.519033796299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45981.519033796299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45981.519033796299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45981.519033796299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45981.519033796299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45981.519033796299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45981.519033796299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45981.519033796299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45981.519033796299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45981.519033796299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45981.519033796299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45981.519033796299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45981.519033796299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45981.519033796299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45981.519033796299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45981.519033796299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45981.519033796299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45981.519033796299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45981.519033796299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45981.519033796299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45981.519033796299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45981.519033796299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45981.519033796299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45981.519033796299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45981.519033796299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45981.519033796299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45981.519033796299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45981.519033796299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45981.519033796299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45981.519033796299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45981.519033796299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45981.519033796299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45981.519033796299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45981.519033796299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45981.519033796299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45981.519033796299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45981.519033796299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45981.519033796299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45981.519033796299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45981.519033796299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45981.519033796299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45981.519033796299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45981.519033796299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45981.519033796299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45981.519033796299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45981.519033796299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45981.519033796299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45981.519033796299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45981.519033796299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45981.519033796299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45981.519033796299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45981.519033796299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45981.519033796299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45981.519033796299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45981.519033796299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45981.519033796299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45981.519033796299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45981.519033796299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45981.519033796299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45981.519033796299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45981.519033796299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45981.519033796299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45981.519033796299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45981.519033796299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45981.519033796299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45981.519033796299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45981.519033796299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45981.519033796299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45981.519033796299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45981.519033796299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45981.519033796299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45981.519033796299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45981.519033796299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45981.519033796299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45981.519033796299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45981.519033796299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45981.519033796299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45981.519033796299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45981.519033796299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45981.519033796299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45981.519033796299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45981.519033796299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45981.519033796299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45981.519033796299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45981.519033796299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45981.519033796299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45981.519033796299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45981.519033796299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45981.519033796299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45981.519033796299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45981.519033796299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45981.519033796299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45981.519033796299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45981.519033796299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45981.519033796299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45981.519033796299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45981.519033796299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45981.519033796299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45981.519033796299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45981.519033796299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45981.519033796299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45981.519033796299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45981.519033796299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45981.519033796299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45981.519033796299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45981.519033796299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45981.519033796299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45981.519033796299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45981.519033796299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45981.519033796299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45981.519033796299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45981.519033796299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45981.519033796299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45981.519033796299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45981.519033796299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45981.519033796299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45981.519033796299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45981.519033796299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45981.519033796299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45981.519033796299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45981.519033796299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45981.519033796299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45981.519033796299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45981.519033796299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45981.519033796299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45981.519033796299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45981.519033796299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45981.519033796299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45981.519033796299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45981.519033796299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45981.519033796299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45981.519033796299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45981.519033796299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45981.519033796299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45981.519033796299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45981.519033796299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45981.519033796299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45981.519033796299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45981.519033796299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45981.519033796299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45981.519033796299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45981.519033796299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45981.519033796299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45981.519033796299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45981.519033796299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45981.519033796299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45981.519033796299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45981.519033796299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45981.519033796299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45981.519033796299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45981.519033796299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45981.519033796299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45981.519033796299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45981.519033796299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45981.519033796299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45981.519033796299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45981.519033796299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45981.519033796299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45981.519033796299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45981.519033796299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45981.519033796299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45981.519033796299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45981.519033796299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45981.519033796299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45981.519033796299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45981.519033796299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45981.519033796299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45981.519033796299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45981.519033796299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45981.519033796299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45981.519033796299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45981.519033796299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45981.519033796299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45981.519033796299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45981.519033796299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45981.519033796299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45981.519033796299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45981.519033796299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45981.519033796299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45981.519033796299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45981.519033796299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45981.519033796299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45981.519033796299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45981.519033796299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45981.519033796299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45981.519033796299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45981.519033796299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45981.519033796299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45981.519033796299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45981.519033796299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45981.519033796299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45981.519033796299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45981.519033796299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45981.519033796299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45981.519033796299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45981.519033796299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45981.519033796299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45981.519033796299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45981.519033796299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45981.519033796299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45981.519033796299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45981.519033796299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45981.519033796299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45981.519033796299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45981.519033796299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45981.519033796299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45981.519033796299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45981.519033796299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45981.519033796299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45981.519033796299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45981.519033796299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45981.519033796299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45981.519033796299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45981.519033796299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45981.519033796299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45981.519033796299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45981.519033796299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45981.519033796299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45981.519033796299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45981.519033796299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45981.519033796299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45981.519033796299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45981.519033796299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45981.519033796299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45981.519033796299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45981.519033796299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45981.519033796299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45981.519033796299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45981.519033796299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45981.519033796299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45981.519033796299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45981.519033796299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45981.519033796299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45981.519033796299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45981.519033796299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45981.519033796299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45981.519033796299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45981.519033796299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45981.519033796299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45981.519033796299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45981.519033796299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45981.519033796299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45981.519033796299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45981.519033796299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45981.519033796299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45981.519033796299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45981.519033796299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45981.519033796299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45981.519033796299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45981.519033796299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45981.519033796299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45981.519033796299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45981.519033796299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45981.519033796299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45981.519033796299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45981.519033796299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45981.519033796299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45981.519033796299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45981.519033796299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45981.519033796299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45981.519033796299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45981.519033796299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45981.519033796299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45981.519033796299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45981.519033796299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45981.519033796299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45981.519033796299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45981.519033796299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45981.519033796299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45981.519033796299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45981.519033796299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45981.519033796299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45981.519033796299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45981.519033796299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45981.519033796299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45981.519033796299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45981.519033796299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45981.519033796299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45981.519033796299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45981.519033796299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45981.519033796299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45981.519033796299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45981.519033796299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45981.519033796299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45981.519033796299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45981.519033796299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45981.519033796299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45981.519033796299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45981.519033796299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45981.519033796299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45981.519033796299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45981.519033796299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45981.519033796299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45981.519033796299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45981.519033796299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45981.519033796299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45981.519033796299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45981.519033796299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45981.519033796299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45981.519033796299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45981.519033796299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45981.519033796299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45981.519033796299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45981.519033796299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45981.519033796299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45981.519033796299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45981.519033796299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45981.519033796299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45981.519033796299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45981.519033796299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45981.519033796299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45981.519033796299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45981.519033796299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45981.519033796299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45981.519033796299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45981.519033796299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45981.519033796299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45981.519033796299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45981.519033796299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45981.519033796299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45981.519033796299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45981.519033796299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45981.519033796299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45981.519033796299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45981.519033796299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45981.519033796299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45981.519033796299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45981.519033796299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45981.519033796299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45981.519033796299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45981.519033796299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45981.519033796299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45981.519033796299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45981.519033796299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45981.519033796299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45981.519033796299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45981.519033796299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45981.519033796299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45981.519033796299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45981.519033796299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45981.519033796299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45981.519033796299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45981.519033796299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45981.519033796299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45981.519033796299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45981.519033796299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45981.519033796299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45981.519033796299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45981.519033796299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45981.519033796299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45981.519033796299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45981.519033796299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45981.519033796299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45981.519033796299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45981.519033796299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45981.519033796299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45981.519033796299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45981.519033796299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45981.519033796299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45981.519033796299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45981.519033796299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45981.519033796299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45981.519033796299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45981.519033796299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45981.519033796299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45981.519033796299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45981.519033796299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45981.519033796299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45981.519033796299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45981.519033796299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45981.519033796299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45981.519033796299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45981.519033796299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45981.519033796299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45981.519033796299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45981.519033796299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45981.519033796299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45981.519033796299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45981.519033796299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45981.519033796299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45981.519033796299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45981.519033796299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45981.519033796299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45981.519033796299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45981.519033796299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45981.519033796299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45981.519033796299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45981.519033796299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45981.519033796299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45981.519033796299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45981.519033796299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45981.519033796299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45981.519033796299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45981.519033796299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45981.519033796299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45981.519033796299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45981.519033796299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45981.519033796299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45981.519033796299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45981.519033796299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45981.519033796299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45981.519033796299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45981.519033796299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45981.519033796299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45981.519033796299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45981.519033796299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45981.519033796299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45981.519033796299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45981.519033796299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45981.519033796299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45981.519033796299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45981.519033796299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45981.519033796299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45981.519033796299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45981.519033796299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45981.519033796299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45981.519033796299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45981.519033796299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45981.519033796299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45981.519033796299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45981.519033796299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45981.519033796299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45981.519033796299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45981.519033796299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45981.519033796299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45981.519033796299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45981.519033796299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45981.519033796299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45981.519033796299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45981.519033796299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45981.519033796299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45981.519033796299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45981.519033796299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45981.519033796299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45981.519033796299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45981.519033796299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45981.519033796299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45981.519033796299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45981.519033796299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45981.519033796299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45981.519033796299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45981.519033796299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45981.519033796299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45981.519033796299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45981.519033796299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45981.519033796299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45981.519033796299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45981.519033796299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45981.519033796299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45981.519033796299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45981.519033796299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45981.519033796299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45981.519033796299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45981.519033796299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45981.519033796299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45981.519033796299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45981.519033796299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45981.519033796299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45981.519033796299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45981.519033796299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45981.519033796299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45981.519033796299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45981.519033796299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45981.519033796299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45981.519033796299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45981.519033796299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45981.519033796299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45981.519033796299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45981.519033796299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45981.519033796299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45981.519033796299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45981.519033796299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45981.519033796299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45981.519033796299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45981.519033796299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45981.519033796299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45981.519033796299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45981.519033796299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45981.519033796299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45981.519033796299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45981.519033796299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45981.519033796299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45981.519033796299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45981.519033796299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45981.519033796299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45981.519033796299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45981.519033796299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45981.519033796299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45981.519033796299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45981.519033796299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45981.519033796299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45981.519033796299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45981.519033796299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45981.519033796299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45981.519033796299</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278.03831620370329</v>
      </c>
      <c r="H2" s="95">
        <v>45703.474768518521</v>
      </c>
      <c r="I2" s="95" t="str">
        <f>IFERROR(VLOOKUP(D2,DB!A:F,6,0),"")</f>
        <v>SCECO</v>
      </c>
      <c r="J2" s="95" t="str">
        <f>IFERROR(VLOOKUP(D2,DB!A:G,7,0),"")</f>
        <v>Dead</v>
      </c>
      <c r="K2" s="97" t="s">
        <v>39109</v>
      </c>
      <c r="L2" s="91" t="str">
        <f>IFERROR(VLOOKUP(D2,DB!A:I,9,0),"")</f>
        <v>Latis</v>
      </c>
    </row>
    <row r="3" spans="1:16" ht="36" customHeight="1">
      <c r="A3" s="113" t="s">
        <v>39110</v>
      </c>
      <c r="B3" s="113" t="str">
        <f>IFERROR(VLOOKUP(D3,DB!A:K,11,0),"")</f>
        <v>R4</v>
      </c>
      <c r="C3" s="93">
        <v>1</v>
      </c>
      <c r="D3" s="91" t="s">
        <v>36975</v>
      </c>
      <c r="E3" s="94" t="s">
        <v>39021</v>
      </c>
      <c r="F3" s="95">
        <v>45981.312430555554</v>
      </c>
      <c r="G3" s="96">
        <f t="shared" ref="G3:G40" ca="1" si="0">IFERROR(NOW()-F3,"")</f>
        <v>0.20660324074560776</v>
      </c>
      <c r="H3" s="95">
        <v>45981.292361111111</v>
      </c>
      <c r="I3" s="113" t="str">
        <f>IFERROR(VLOOKUP(D3,DB!A:F,6,0),"")</f>
        <v>SCECO</v>
      </c>
      <c r="J3" s="113" t="str">
        <f>IFERROR(VLOOKUP(D3,DB!A:G,7,0),"")</f>
        <v>Dead</v>
      </c>
      <c r="K3" s="97" t="s">
        <v>39111</v>
      </c>
      <c r="L3" s="91" t="str">
        <f>IFERROR(VLOOKUP(D3,DB!A:I,9,0),"")</f>
        <v>Latis</v>
      </c>
    </row>
    <row r="4" spans="1:16" ht="15" customHeight="1">
      <c r="A4" s="113"/>
      <c r="B4" s="113" t="str">
        <f>IFERROR(VLOOKUP(D4,DB!A:K,11,0),"")</f>
        <v/>
      </c>
      <c r="C4" s="93"/>
      <c r="D4" s="91"/>
      <c r="E4" s="94"/>
      <c r="F4" s="95"/>
      <c r="G4" s="96">
        <f t="shared" ca="1" si="0"/>
        <v>45981.519033796299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45981.519033796299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45981.519033796299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45981.519033796299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45981.519033796299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45981.519033796299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45981.519033796299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45981.519033796299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45981.519033796299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45981.519033796299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45981.519033796299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45981.519033796299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45981.519033796299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45981.519033796299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45981.519033796299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45981.519033796299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45981.519033796299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45981.519033796299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45981.519033796299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45981.519033796299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45981.519033796299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45981.519033796299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45981.519033796299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45981.519033796299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45981.519033796299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45981.519033796299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45981.519033796299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45981.519033796299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45981.519033796299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45981.519033796299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45981.519033796299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45981.519033796299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45981.519033796299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45981.519033796299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45981.519033796299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45981.519033796299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45981.519033796299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ref="G41:G104" ca="1" si="1">IFERROR(NOW()-F41,"")</f>
        <v>45981.519033796299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45981.519033796299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45981.519033796299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45981.519033796299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45981.519033796299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45981.519033796299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45981.519033796299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45981.519033796299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45981.519033796299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45981.519033796299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45981.519033796299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45981.519033796299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45981.519033796299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45981.519033796299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45981.519033796299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45981.519033796299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45981.519033796299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45981.519033796299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45981.519033796299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45981.519033796299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45981.519033796299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45981.519033796299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45981.519033796299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45981.519033796299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45981.519033796299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45981.519033796299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45981.519033796299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45981.519033796299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45981.519033796299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45981.519033796299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45981.519033796299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45981.519033796299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45981.519033796299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45981.519033796299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45981.519033796299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45981.519033796299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45981.519033796299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45981.519033796299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45981.519033796299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45981.519033796299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45981.519033796299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45981.519033796299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45981.519033796299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45981.519033796299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45981.519033796299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45981.519033796299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45981.519033796299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45981.519033796299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45981.519033796299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45981.519033796299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45981.519033796299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45981.519033796299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45981.519033796299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45981.519033796299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45981.519033796299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45981.519033796299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45981.519033796299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45981.519033796299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45981.519033796299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45981.519033796299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45981.519033796299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45981.519033796299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45981.519033796299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45981.519033796299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ref="G105:G168" ca="1" si="2">IFERROR(NOW()-F105,"")</f>
        <v>45981.519033796299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45981.519033796299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45981.519033796299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45981.519033796299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45981.519033796299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45981.519033796299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45981.519033796299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45981.519033796299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45981.519033796299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45981.519033796299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45981.519033796299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45981.519033796299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45981.519033796299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45981.519033796299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45981.519033796299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45981.519033796299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45981.519033796299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45981.519033796299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45981.519033796299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45981.519033796299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45981.519033796299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45981.519033796299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45981.519033796299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45981.519033796299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45981.519033796299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45981.519033796299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45981.519033796299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45981.519033796299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45981.519033796299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45981.519033796299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45981.519033796299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45981.519033796299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45981.519033796299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45981.519033796299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45981.519033796299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45981.519033796299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45981.519033796299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45981.519033796299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45981.519033796299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45981.519033796299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45981.519033796299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45981.519033796299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45981.519033796299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45981.519033796299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45981.519033796299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45981.519033796299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45981.519033796299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45981.519033796299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45981.519033796299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45981.519033796299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45981.519033796299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45981.519033796299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45981.519033796299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45981.519033796299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45981.519033796299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45981.519033796299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45981.519033796299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45981.519033796299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45981.519033796299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45981.519033796299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45981.519033796299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45981.519033796299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45981.519033796299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45981.519033796299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ref="G169:G232" ca="1" si="3">IFERROR(NOW()-F169,"")</f>
        <v>45981.519033796299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45981.519033796299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45981.519033796299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45981.519033796299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45981.519033796299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45981.519033796299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45981.519033796299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45981.519033796299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45981.519033796299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45981.519033796299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45981.519033796299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45981.519033796299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45981.519033796299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45981.519033796299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45981.519033796299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45981.519033796299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45981.519033796299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45981.519033796299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45981.519033796299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45981.519033796299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45981.519033796299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45981.519033796299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45981.519033796299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45981.519033796299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45981.519033796299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45981.519033796299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45981.519033796299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45981.519033796299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45981.519033796299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45981.519033796299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45981.519033796299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45981.519033796299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45981.519033796299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45981.519033796299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45981.519033796299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45981.519033796299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45981.519033796299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45981.519033796299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45981.519033796299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45981.519033796299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45981.519033796299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45981.519033796299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45981.519033796299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45981.519033796299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45981.519033796299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45981.519033796299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45981.519033796299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45981.519033796299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45981.519033796299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45981.519033796299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45981.519033796299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45981.519033796299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45981.519033796299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45981.519033796299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45981.519033796299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45981.519033796299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45981.519033796299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45981.519033796299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45981.519033796299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45981.519033796299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45981.519033796299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45981.519033796299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45981.519033796299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45981.519033796299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ref="G233:G296" ca="1" si="4">IFERROR(NOW()-F233,"")</f>
        <v>45981.519033796299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45981.519033796299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45981.519033796299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45981.519033796299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45981.519033796299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45981.519033796299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45981.519033796299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45981.519033796299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45981.519033796299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45981.519033796299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45981.519033796299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45981.519033796299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45981.519033796299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45981.519033796299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45981.519033796299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45981.519033796299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45981.519033796299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45981.519033796299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45981.519033796299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45981.519033796299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45981.519033796299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45981.519033796299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45981.519033796299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45981.519033796299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45981.519033796299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45981.519033796299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45981.519033796299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45981.519033796299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45981.519033796299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45981.519033796299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45981.519033796299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45981.519033796299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45981.519033796299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45981.519033796299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45981.519033796299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45981.519033796299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45981.519033796299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45981.519033796299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45981.519033796299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45981.519033796299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45981.519033796299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45981.519033796299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45981.519033796299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45981.519033796299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45981.519033796299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45981.519033796299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45981.519033796299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45981.519033796299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45981.519033796299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45981.519033796299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45981.519033796299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45981.519033796299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45981.519033796299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45981.519033796299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45981.519033796299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45981.519033796299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45981.519033796299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45981.519033796299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45981.519033796299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45981.519033796299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45981.519033796299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45981.519033796299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45981.519033796299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45981.519033796299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ref="G297:G360" ca="1" si="5">IFERROR(NOW()-F297,"")</f>
        <v>45981.519033796299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45981.519033796299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45981.519033796299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45981.519033796299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45981.519033796299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45981.519033796299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45981.519033796299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45981.519033796299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45981.519033796299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45981.519033796299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45981.519033796299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45981.519033796299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45981.519033796299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45981.519033796299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45981.519033796299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45981.519033796299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45981.519033796299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45981.519033796299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45981.519033796299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45981.519033796299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45981.519033796299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45981.519033796299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45981.519033796299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45981.519033796299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45981.519033796299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45981.519033796299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45981.519033796299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45981.519033796299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45981.519033796299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45981.519033796299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45981.519033796299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45981.519033796299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45981.519033796299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45981.519033796299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45981.519033796299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45981.519033796299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45981.519033796299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45981.519033796299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45981.519033796299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45981.519033796299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45981.519033796299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45981.519033796299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45981.519033796299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45981.519033796299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45981.519033796299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45981.519033796299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45981.519033796299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45981.519033796299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45981.519033796299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45981.519033796299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45981.519033796299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45981.519033796299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45981.519033796299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45981.519033796299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45981.519033796299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45981.519033796299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45981.519033796299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45981.519033796299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45981.519033796299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45981.519033796299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45981.519033796299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45981.519033796299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45981.519033796299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45981.519033796299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ref="G361:G424" ca="1" si="6">IFERROR(NOW()-F361,"")</f>
        <v>45981.519033796299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45981.519033796299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45981.519033796299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45981.519033796299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45981.519033796299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45981.519033796299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45981.519033796299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45981.519033796299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45981.519033796299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45981.519033796299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45981.519033796299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45981.519033796299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45981.519033796299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45981.519033796299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45981.519033796299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45981.519033796299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45981.519033796299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45981.519033796299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45981.519033796299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45981.519033796299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45981.519033796299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45981.519033796299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45981.519033796299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45981.519033796299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45981.519033796299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45981.519033796299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45981.519033796299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45981.519033796299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45981.519033796299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45981.519033796299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45981.519033796299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45981.519033796299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45981.519033796299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45981.519033796299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45981.519033796299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45981.519033796299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45981.519033796299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45981.519033796299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45981.519033796299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45981.519033796299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45981.519033796299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45981.519033796299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45981.519033796299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45981.519033796299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45981.519033796299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45981.519033796299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45981.519033796299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45981.519033796299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45981.519033796299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45981.519033796299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45981.519033796299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45981.519033796299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45981.519033796299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45981.519033796299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45981.519033796299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45981.519033796299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45981.519033796299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45981.519033796299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45981.519033796299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45981.519033796299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45981.519033796299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45981.519033796299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45981.519033796299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45981.519033796299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ref="G425:G470" ca="1" si="7">IFERROR(NOW()-F425,"")</f>
        <v>45981.519033796299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45981.519033796299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45981.519033796299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45981.519033796299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45981.519033796299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45981.519033796299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45981.519033796299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45981.519033796299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45981.519033796299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45981.519033796299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45981.519033796299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45981.519033796299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45981.519033796299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45981.519033796299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45981.519033796299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45981.519033796299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45981.519033796299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45981.519033796299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45981.519033796299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45981.519033796299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45981.519033796299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45981.519033796299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45981.519033796299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45981.519033796299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45981.519033796299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45981.519033796299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45981.519033796299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45981.519033796299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45981.519033796299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45981.519033796299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45981.519033796299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45981.519033796299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45981.519033796299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45981.519033796299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45981.519033796299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45981.519033796299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45981.519033796299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45981.519033796299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45981.519033796299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45981.519033796299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45981.519033796299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45981.519033796299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45981.519033796299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45981.519033796299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45981.519033796299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45981.519033796299</v>
      </c>
      <c r="H470" s="95"/>
      <c r="I470" s="113" t="str">
        <f>IFERROR(VLOOKUP(D470,DB!A:F,6,0),"")</f>
        <v/>
      </c>
      <c r="J470" s="113" t="str">
        <f>IFERROR(VLOOKUP(D470,DB!A:G,7,0),"")</f>
        <v/>
      </c>
      <c r="K470" s="97"/>
      <c r="L470" s="91" t="str">
        <f>IFERROR(VLOOKUP(D470,DB!A:I,9,0),"")</f>
        <v/>
      </c>
    </row>
  </sheetData>
  <dataValidations count="2">
    <dataValidation allowBlank="1" showInputMessage="1" showErrorMessage="1" sqref="E1" xr:uid="{A4F81451-56CC-4543-9497-104C4E44EE4B}"/>
    <dataValidation type="list" allowBlank="1" showInputMessage="1" showErrorMessage="1" sqref="E2:E4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3"/>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89.686973611111171</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55.330156481482845</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32.857922685187077</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4.0042305555616622</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0.145735185185913</v>
      </c>
      <c r="H6" s="128">
        <v>45981.360798611109</v>
      </c>
      <c r="I6" s="109" t="str">
        <f>IFERROR(VLOOKUP(D6,DB!A:F,6,0),"")</f>
        <v>SCECO</v>
      </c>
      <c r="J6" s="109" t="str">
        <f>IFERROR(VLOOKUP(D6,DB!A:G,7,0),"")</f>
        <v>Dead</v>
      </c>
      <c r="K6" s="109" t="s">
        <v>39121</v>
      </c>
      <c r="L6" s="109" t="str">
        <f>IFERROR(VLOOKUP(D6,DB!A:I,9,0),"")</f>
        <v>Latis</v>
      </c>
    </row>
    <row r="7" spans="1:13">
      <c r="A7" s="109"/>
      <c r="B7" s="109" t="str">
        <f>IFERROR(VLOOKUP(D7,DB!A:K,11,0),"")</f>
        <v/>
      </c>
      <c r="C7" s="109"/>
      <c r="D7" s="109"/>
      <c r="E7" s="109"/>
      <c r="F7" s="109"/>
      <c r="G7" s="111">
        <f ca="1">IFERROR(NOW()-F7,"")</f>
        <v>45981.519033796299</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45981.519033796299</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45981.519033796299</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45981.519033796299</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45981.519033796299</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45981.519033796299</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45981.519033796299</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45981.519033796299</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45981.519033796299</v>
      </c>
      <c r="H15" s="128"/>
      <c r="I15" s="109" t="str">
        <f>IFERROR(VLOOKUP(D15,DB!A:F,6,0),"")</f>
        <v/>
      </c>
      <c r="J15" s="109" t="str">
        <f>IFERROR(VLOOKUP(D15,DB!A:G,7,0),"")</f>
        <v/>
      </c>
      <c r="K15" s="109"/>
      <c r="L15" s="109" t="str">
        <f>IFERROR(VLOOKUP(D15,DB!A:I,9,0),"")</f>
        <v/>
      </c>
    </row>
    <row r="16" spans="1:13">
      <c r="A16" s="109"/>
      <c r="B16" s="109" t="str">
        <f>IFERROR(VLOOKUP(D16,DB!A:K,11,0),"")</f>
        <v>R5</v>
      </c>
      <c r="C16" s="109"/>
      <c r="D16" s="109" t="s">
        <v>32443</v>
      </c>
      <c r="E16" s="109"/>
      <c r="F16" s="109"/>
      <c r="G16" s="111">
        <f ca="1">IFERROR(NOW()-F16,"")</f>
        <v>45981.519033796299</v>
      </c>
      <c r="H16" s="128"/>
      <c r="I16" s="109" t="str">
        <f>IFERROR(VLOOKUP(D16,DB!A:F,6,0),"")</f>
        <v>SCECO</v>
      </c>
      <c r="J16" s="109" t="str">
        <f>IFERROR(VLOOKUP(D16,DB!A:G,7,0),"")</f>
        <v>Dead</v>
      </c>
      <c r="K16" s="109"/>
      <c r="L16" s="109" t="str">
        <f>IFERROR(VLOOKUP(D16,DB!A:I,9,0),"")</f>
        <v>Latis</v>
      </c>
    </row>
    <row r="17" spans="1:12">
      <c r="A17" s="109"/>
      <c r="B17" s="109" t="str">
        <f>IFERROR(VLOOKUP(D17,DB!A:K,11,0),"")</f>
        <v/>
      </c>
      <c r="C17" s="109"/>
      <c r="D17" s="109"/>
      <c r="E17" s="109"/>
      <c r="F17" s="109"/>
      <c r="G17" s="111">
        <f ca="1">IFERROR(NOW()-F17,"")</f>
        <v>45981.519033796299</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45981.519033796299</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45981.519033796299</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45981.519033796299</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45981.519033796299</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45981.519033796299</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45981.519033796299</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45981.519033796299</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45981.519033796299</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45981.519033796299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45981.519033796299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45981.519033796299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45981.519033796299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45981.519033796299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45981.519033796299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45981.519033796299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45981.519033796299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45981.519033796299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45981.519033796299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45981.519033796299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45981.519033796299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45981.519033796299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45981.519033796299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45981.519033796299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45981.519033796299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45981.519033796299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45981.519033796299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45981.519033796299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45981.519033796299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45981.519033796299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45981.519033796299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45981.519033796299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45981.519033796299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45981.519033796299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45981.519033796299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45981.519033796299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45981.519033796299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45981.519033796299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45981.519033796299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45981.519033796299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45981.519033796299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45981.519033796299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45981.519033796299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45981.519033796299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45981.519033796299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45981.519033796299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45981.519033796299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45981.519033796299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45981.519033796299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45981.519033796299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45981.519033796299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45981.519033796299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45981.519033796299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45981.519033796299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45981.519033796299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45981.519033796299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45981.519033796299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45981.519033796299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45981.519033796299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45981.519033796299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45981.519033796299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45981.519033796299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45981.519033796299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45981.519033796299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45981.519033796299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45981.519033796299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45981.519033796299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45981.519033796299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45981.519033796299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45981.519033796299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45981.519033796299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45981.519033796299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45981.519033796299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45981.519033796299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45981.519033796299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45981.519033796299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45981.519033796299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45981.519033796299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45981.519033796299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45981.519033796299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45981.519033796299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45981.519033796299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45981.519033796299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45981.519033796299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45981.519033796299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45981.519033796299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45981.519033796299</v>
      </c>
      <c r="H103" s="109"/>
      <c r="I103" s="109" t="str">
        <f>IFERROR(VLOOKUP(D103,DB!A:F,6,0),"")</f>
        <v/>
      </c>
      <c r="J103" s="109" t="str">
        <f>IFERROR(VLOOKUP(D103,DB!A:G,7,0),"")</f>
        <v/>
      </c>
      <c r="K103" s="109"/>
      <c r="L103" s="109" t="str">
        <f>IFERROR(VLOOKUP(D103,DB!A:I,9,0),"")</f>
        <v/>
      </c>
    </row>
    <row r="104" spans="1:12">
      <c r="A104" s="131"/>
      <c r="B104" s="131" t="str">
        <f>IFERROR(VLOOKUP(D104,DB!A:K,11,0),"")</f>
        <v/>
      </c>
      <c r="C104" s="131"/>
      <c r="D104" s="131"/>
      <c r="E104" s="131"/>
      <c r="F104" s="132"/>
      <c r="G104" s="111">
        <f ca="1">IFERROR(NOW()-F104,"")</f>
        <v>45981.519033796299</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45981.519033796299</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45981.519033796299</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45981.519033796299</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45981.519033796299</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45981.519033796299</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45981.519033796299</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45981.519033796299</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45981.519033796299</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45981.519033796299</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45981.519033796299</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45981.519033796299</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45981.519033796299</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45981.519033796299</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45981.519033796299</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45981.519033796299</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45981.519033796299</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45981.519033796299</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45981.519033796299</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45981.519033796299</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45981.519033796299</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45981.519033796299</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45981.519033796299</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45981.519033796299</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45981.519033796299</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45981.519033796299</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45981.519033796299</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45981.519033796299</v>
      </c>
      <c r="H131" s="132"/>
      <c r="I131" s="131" t="str">
        <f>IFERROR(VLOOKUP(D131,DB!A:F,6,0),"")</f>
        <v/>
      </c>
      <c r="J131" s="131" t="str">
        <f>IFERROR(VLOOKUP(D131,DB!A:G,7,0),"")</f>
        <v/>
      </c>
      <c r="K131" s="131"/>
      <c r="L131" s="131" t="str">
        <f>IFERROR(VLOOKUP(D131,DB!A:I,9,0),"")</f>
        <v/>
      </c>
    </row>
    <row r="132" spans="1:12">
      <c r="A132" s="109"/>
      <c r="B132" s="109"/>
      <c r="C132" s="109"/>
      <c r="D132" s="109"/>
      <c r="E132" s="109"/>
      <c r="F132" s="109"/>
      <c r="G132" s="109"/>
      <c r="H132" s="109"/>
      <c r="I132" s="109"/>
      <c r="J132" s="109"/>
      <c r="K132" s="109"/>
      <c r="L132" s="109"/>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sheetData>
  <dataValidations count="2">
    <dataValidation allowBlank="1" showInputMessage="1" showErrorMessage="1" sqref="E1" xr:uid="{920C6338-E771-4DAE-8C89-92A9093EA4DE}"/>
    <dataValidation type="list" allowBlank="1" showInputMessage="1" showErrorMessage="1" sqref="E2:E1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1</v>
      </c>
      <c r="D2" s="119" t="s">
        <v>29450</v>
      </c>
      <c r="E2" s="109" t="s">
        <v>39021</v>
      </c>
      <c r="F2" s="121"/>
      <c r="G2" s="104">
        <f t="shared" ref="G2:G12" ca="1" si="0">IFERROR(NOW()-F2,"-")</f>
        <v>45981.519033796299</v>
      </c>
      <c r="H2" s="121">
        <v>45981.462511574071</v>
      </c>
      <c r="I2" s="119" t="str">
        <f>IFERROR(VLOOKUP(D2,DB!A:F,6,0),"")</f>
        <v>SCECO</v>
      </c>
      <c r="J2" s="119" t="str">
        <f>IFERROR(VLOOKUP(D2,DB!A:G,7,0),"")</f>
        <v>Vandalized</v>
      </c>
      <c r="K2" s="122" t="s">
        <v>39123</v>
      </c>
      <c r="L2" s="123" t="str">
        <f>IFERROR(VLOOKUP(D2,DB!A:I,9,0),"")</f>
        <v>Latis</v>
      </c>
    </row>
    <row r="3" spans="1:16382" ht="31.5" customHeight="1">
      <c r="A3" s="149" t="s">
        <v>39124</v>
      </c>
      <c r="B3" s="119" t="str">
        <f>IFERROR(VLOOKUP(D3,DB!A:K,11,0),"")</f>
        <v>R6</v>
      </c>
      <c r="C3" s="120">
        <v>1</v>
      </c>
      <c r="D3" s="119" t="s">
        <v>33716</v>
      </c>
      <c r="E3" s="109" t="s">
        <v>39021</v>
      </c>
      <c r="F3" s="121">
        <v>45981.470763888887</v>
      </c>
      <c r="G3" s="104">
        <f t="shared" ca="1" si="0"/>
        <v>4.8269907412759494E-2</v>
      </c>
      <c r="H3" s="121">
        <v>45981.470763888887</v>
      </c>
      <c r="I3" s="119" t="str">
        <f>IFERROR(VLOOKUP(D3,DB!A:F,6,0),"")</f>
        <v>SCECO</v>
      </c>
      <c r="J3" s="119" t="str">
        <f>IFERROR(VLOOKUP(D3,DB!A:G,7,0),"")</f>
        <v>Vandalized</v>
      </c>
      <c r="K3" s="122" t="s">
        <v>39125</v>
      </c>
      <c r="L3" s="123" t="str">
        <f>IFERROR(VLOOKUP(D3,DB!A:I,9,0),"")</f>
        <v>Latis</v>
      </c>
    </row>
    <row r="4" spans="1:16382" ht="31.5" customHeight="1">
      <c r="A4" s="118"/>
      <c r="B4" s="119" t="str">
        <f>IFERROR(VLOOKUP(D4,DB!A:K,11,0),"")</f>
        <v/>
      </c>
      <c r="C4" s="120"/>
      <c r="D4" s="119"/>
      <c r="E4" s="109"/>
      <c r="F4" s="121"/>
      <c r="G4" s="104">
        <f t="shared" ca="1" si="0"/>
        <v>45981.519033796299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45981.519033796299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45981.519033796299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45981.519033796299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45981.519033796299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45981.519033796299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45981.519033796299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45981.519033796299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45981.519033796299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ref="G13:G46" ca="1" si="1">IFERROR(NOW()-F13,"-")</f>
        <v>45981.519033796299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45981.519033796299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45981.519033796299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45981.519033796299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45981.519033796299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45981.519033796299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45981.519033796299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45981.519033796299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45981.519033796299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45981.519033796299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45981.519033796299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45981.519033796299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45981.519033796299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45981.519033796299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45981.519033796299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45981.519033796299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45981.519033796299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45981.519033796299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45981.519033796299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45981.519033796299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45981.519033796299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45981.519033796299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45981.519033796299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45981.519033796299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45981.519033796299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45981.519033796299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45981.519033796299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45981.519033796299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45981.519033796299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45981.519033796299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45981.519033796299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45981.519033796299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45981.519033796299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45981.519033796299</v>
      </c>
      <c r="H46" s="121"/>
      <c r="I46" s="119" t="str">
        <f>IFERROR(VLOOKUP(D46,DB!A:F,6,0),"")</f>
        <v/>
      </c>
      <c r="J46" s="119" t="str">
        <f>IFERROR(VLOOKUP(D46,DB!A:G,7,0),"")</f>
        <v/>
      </c>
      <c r="K46" s="122"/>
      <c r="L46" s="123" t="str">
        <f>IFERROR(VLOOKUP(D46,DB!A:I,9,0),"")</f>
        <v/>
      </c>
    </row>
  </sheetData>
  <dataValidations count="2">
    <dataValidation allowBlank="1" showInputMessage="1" showErrorMessage="1" sqref="E1" xr:uid="{9E1BC488-8814-4F8A-8DBE-742B3278AB71}"/>
    <dataValidation type="list" allowBlank="1" showInputMessage="1" showErrorMessage="1" sqref="E2:E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2025-11-20T09:29:01Z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