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318" documentId="120_S{2AC9BD13-BADA-5192-A53E-5A8FF88502F6}" xr6:coauthVersionLast="47" xr6:coauthVersionMax="47" xr10:uidLastSave="{8E40B7A0-DB68-46A8-A836-1BEB8E2BBE00}"/>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40" i="4"/>
  <c r="L41" i="4"/>
  <c r="L42" i="4"/>
  <c r="L43" i="4"/>
  <c r="J40" i="4"/>
  <c r="J41" i="4"/>
  <c r="J42" i="4"/>
  <c r="J43" i="4"/>
  <c r="I40" i="4"/>
  <c r="I41" i="4"/>
  <c r="I42" i="4"/>
  <c r="I43" i="4"/>
  <c r="B40" i="4"/>
  <c r="B41" i="4"/>
  <c r="B42" i="4"/>
  <c r="B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L37" i="4"/>
  <c r="L38" i="4"/>
  <c r="L39" i="4"/>
  <c r="J37" i="4"/>
  <c r="J38" i="4"/>
  <c r="J39" i="4"/>
  <c r="I37" i="4"/>
  <c r="I38" i="4"/>
  <c r="I39" i="4"/>
  <c r="B37" i="4"/>
  <c r="B38" i="4"/>
  <c r="B39"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<sst xmlns="http://schemas.openxmlformats.org/spreadsheetml/2006/main" count="180308" uniqueCount="39134">
  <si>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</si>
  <si>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</si>
  <si>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</si>
  <si>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</si>
  <si>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</si>
  <si>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</si>
  <si>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</si>
  <si>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</si>
  <si>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</si>
  <si>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</si>
  <si>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</si>
  <si>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</si>
  <si>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</si>
  <si>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</si>
  <si>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</si>
  <si>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</si>
  <si>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</si>
  <si>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</si>
  <si>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</si>
  <si>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</si>
  <si>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</si>
  <si>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</si>
  <si>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</si>
  <si>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</si>
  <si>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</si>
  <si>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</si>
  <si>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</si>
  <si>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</si>
  <si>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</si>
  <si>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</si>
  <si>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</si>
  <si>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</si>
  <si>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</si>
  <si>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</si>
  <si>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</si>
  <si>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</si>
  <si>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</si>
  <si>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</si>
  <si>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</si>
  <si>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</si>
  <si>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</si>
  <si>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</si>
  <si>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</si>
  <si>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</si>
  <si>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</si>
  <si>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</si>
  <si>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</si>
  <si>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</si>
  <si>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</si>
  <si>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</si>
  <si>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</si>
  <si>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</si>
  <si>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</si>
  <si>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</si>
  <si>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</si>
  <si>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</si>
  <si>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</si>
  <si>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</si>
  <si>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</si>
  <si>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</si>
  <si>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</si>
  <si>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</si>
  <si>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</si>
  <si>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</si>
  <si>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</si>
  <si>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</si>
  <si>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</si>
  <si>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</si>
  <si>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</si>
  <si>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</si>
  <si>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</si>
  <si>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</si>
  <si>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</si>
  <si>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</si>
  <si>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</si>
  <si>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</si>
  <si>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</si>
  <si>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</si>
  <si>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</si>
  <si>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</si>
  <si>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</si>
  <si>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</si>
  <si>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</si>
  <si>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</si>
  <si>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</si>
  <si>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</si>
  <si>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</si>
  <si>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</si>
  <si>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</si>
  <si>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</si>
  <si>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</si>
  <si>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</si>
  <si>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</si>
  <si>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</si>
  <si>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</si>
  <si>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</si>
  <si>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</si>
  <si>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</si>
  <si>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</si>
  <si>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</si>
  <si>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</si>
  <si>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</si>
  <si>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</si>
  <si>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</si>
  <si>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</si>
  <si>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</si>
  <si>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</si>
  <si>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</si>
  <si>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</si>
  <si>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</si>
  <si>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</si>
  <si>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</si>
  <si>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</si>
  <si>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</si>
  <si>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</si>
  <si>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</si>
  <si>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</si>
  <si>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</si>
  <si>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</si>
  <si>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</si>
  <si>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</si>
  <si>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</si>
  <si>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</si>
  <si>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</si>
  <si>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</si>
  <si>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</si>
  <si>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</si>
  <si>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</si>
  <si>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</si>
  <si>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</si>
  <si>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</si>
  <si>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</si>
  <si>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</si>
  <si>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</si>
  <si>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</si>
  <si>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</si>
  <si>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</si>
  <si>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</si>
  <si>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</si>
  <si>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</si>
  <si>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</si>
  <si>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</si>
  <si>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</si>
  <si>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</si>
  <si>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</si>
  <si>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</si>
  <si>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</si>
  <si>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</si>
  <si>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</si>
  <si>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</si>
  <si>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</si>
  <si>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</si>
  <si>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</si>
  <si>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</si>
  <si>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</si>
  <si>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</si>
  <si>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</si>
  <si>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</si>
  <si>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</si>
  <si>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</si>
  <si>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</si>
  <si>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</si>
  <si>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</si>
  <si>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</si>
  <si>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</si>
  <si>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</si>
  <si>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</si>
  <si>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</si>
  <si>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</si>
  <si>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</si>
  <si>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</si>
  <si>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</si>
  <si>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</si>
  <si>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</si>
  <si>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</si>
  <si>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</si>
  <si>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</si>
  <si>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</si>
  <si>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</si>
  <si>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</si>
  <si>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</si>
  <si>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</si>
  <si>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</si>
  <si>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</si>
  <si>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</si>
  <si>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</si>
  <si>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</si>
  <si>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</si>
  <si>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</si>
  <si>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</si>
  <si>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</si>
  <si>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</si>
  <si>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</si>
  <si>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</si>
  <si>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</si>
  <si>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</si>
  <si>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</si>
  <si>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</si>
  <si>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</si>
  <si>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</si>
  <si>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</si>
  <si>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</si>
  <si>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</si>
  <si>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</si>
  <si>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</si>
  <si>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</si>
  <si>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</si>
  <si>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</si>
  <si>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</si>
  <si>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</si>
  <si>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</si>
  <si>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</si>
  <si>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</si>
  <si>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</si>
  <si>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</si>
  <si>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</si>
  <si>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</si>
  <si>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</si>
  <si>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</si>
  <si>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</si>
  <si>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</si>
  <si>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</si>
  <si>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</si>
  <si>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</si>
  <si>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</si>
  <si>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</si>
  <si>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</si>
  <si>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</si>
  <si>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</si>
  <si>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</si>
  <si>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</si>
  <si>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</si>
  <si>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</si>
  <si>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</si>
  <si>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</si>
  <si>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</si>
  <si>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</si>
  <si>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</si>
  <si>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</si>
  <si>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</si>
  <si>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</si>
  <si>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</si>
  <si>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</si>
  <si>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</si>
  <si>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</si>
  <si>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</si>
  <si>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</si>
  <si>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</si>
  <si>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</si>
  <si>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</si>
  <si>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</si>
  <si>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</si>
  <si>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</si>
  <si>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</si>
  <si>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</si>
  <si>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</si>
  <si>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</si>
  <si>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</si>
  <si>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</si>
  <si>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</si>
  <si>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</si>
  <si>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</si>
  <si>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</si>
  <si>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</si>
  <si>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</si>
  <si>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</si>
  <si>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</si>
  <si>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</si>
  <si>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</si>
  <si>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</si>
  <si>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</si>
  <si>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</si>
  <si>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</si>
  <si>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</si>
  <si>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</si>
  <si>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</si>
  <si>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</si>
  <si>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</si>
  <si>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</si>
  <si>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</si>
  <si>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</si>
  <si>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</si>
  <si>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</si>
  <si>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</si>
  <si>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</si>
  <si>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</si>
  <si>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</si>
  <si>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</si>
  <si>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</si>
  <si>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</si>
  <si>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</si>
  <si>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</si>
  <si>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</si>
  <si>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</si>
  <si>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</si>
  <si>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</si>
  <si>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</si>
  <si>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</si>
  <si>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</si>
  <si>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</si>
  <si>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</si>
  <si>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</si>
  <si>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</si>
  <si>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</si>
  <si>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</si>
  <si>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</si>
  <si>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</si>
  <si>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</si>
  <si>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</si>
  <si>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</si>
  <si>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</si>
  <si>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</si>
  <si>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</si>
  <si>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</si>
  <si>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</si>
  <si>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</si>
  <si>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</si>
  <si>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</si>
  <si>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</si>
  <si>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</si>
  <si>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</si>
  <si>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</si>
  <si>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</si>
  <si>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</si>
  <si>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</si>
  <si>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</si>
  <si>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</si>
  <si>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</si>
  <si>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</si>
  <si>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</si>
  <si>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</si>
  <si>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</si>
  <si>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</si>
  <si>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</si>
  <si>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</si>
  <si>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</si>
  <si>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</si>
  <si>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</si>
  <si>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</si>
  <si>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</si>
  <si>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</si>
  <si>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</si>
  <si>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</si>
  <si>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</si>
  <si>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</si>
  <si>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</si>
  <si>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</si>
  <si>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</si>
  <si>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</si>
  <si>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</si>
  <si>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</si>
  <si>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</si>
  <si>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</si>
  <si>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</si>
  <si>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</si>
  <si>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</si>
  <si>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</si>
  <si>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</si>
  <si>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</si>
  <si>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</si>
  <si>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</si>
  <si>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</si>
  <si>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</si>
  <si>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</si>
  <si>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</si>
  <si>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</si>
  <si>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</si>
  <si>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</si>
  <si>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</si>
  <si>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</si>
  <si>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</si>
  <si>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</si>
  <si>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</si>
  <si>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</si>
  <si>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</si>
  <si>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</si>
  <si>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</si>
  <si>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</si>
  <si>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</si>
  <si>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</si>
  <si>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</si>
  <si>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</si>
  <si>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</si>
  <si>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</si>
  <si>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</si>
  <si>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</si>
  <si>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</si>
  <si>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</si>
  <si>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</si>
  <si>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</si>
  <si>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</si>
  <si>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</si>
  <si>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</si>
  <si>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</si>
  <si>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</si>
  <si>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</si>
  <si>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</si>
  <si>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</si>
  <si>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</si>
  <si>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</si>
  <si>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</si>
  <si>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</si>
  <si>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</si>
  <si>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</si>
  <si>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</si>
  <si>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</si>
  <si>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</si>
  <si>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</si>
  <si>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</si>
  <si>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</si>
  <si>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</si>
  <si>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</si>
  <si>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</si>
  <si>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</si>
  <si>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</si>
  <si>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</si>
  <si>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</si>
  <si>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</si>
  <si>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</si>
  <si>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</si>
  <si>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</si>
  <si>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</si>
  <si>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</si>
  <si>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</si>
  <si>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</si>
  <si>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</si>
  <si>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</si>
  <si>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</si>
  <si>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</si>
  <si>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</si>
  <si>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</si>
  <si>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</si>
  <si>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</si>
  <si>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</si>
  <si>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</si>
  <si>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</si>
  <si>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</si>
  <si>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</si>
  <si>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</si>
  <si>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</si>
  <si>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</si>
  <si>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</si>
  <si>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</si>
  <si>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</si>
  <si>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</si>
  <si>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</si>
  <si>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</si>
  <si>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</si>
  <si>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</si>
  <si>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</si>
  <si>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</si>
  <si>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</si>
  <si>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</si>
  <si>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</si>
  <si>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</si>
  <si>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</si>
  <si>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</si>
  <si>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</si>
  <si>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</si>
  <si>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</si>
  <si>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</si>
  <si>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</si>
  <si>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</si>
  <si>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</si>
  <si>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</si>
  <si>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</si>
  <si>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</si>
  <si>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</si>
  <si>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</si>
  <si>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</si>
  <si>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</si>
  <si>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</si>
  <si>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</si>
  <si>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</si>
  <si>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</si>
  <si>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</si>
  <si>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</si>
  <si>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</si>
  <si>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</si>
  <si>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</si>
  <si>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</si>
  <si>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</si>
  <si>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</si>
  <si>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</si>
  <si>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</si>
  <si>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</si>
  <si>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</si>
  <si>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</si>
  <si>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</si>
  <si>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</si>
  <si>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</si>
  <si>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</si>
  <si>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</si>
  <si>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</si>
  <si>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</si>
  <si>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</si>
  <si>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</si>
  <si>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</si>
  <si>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</si>
  <si>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</si>
  <si>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</si>
  <si>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</si>
  <si>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</si>
  <si>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</si>
  <si>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</si>
  <si>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</si>
  <si>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</si>
  <si>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</si>
  <si>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</si>
  <si>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</si>
  <si>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</si>
  <si>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</si>
  <si>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</si>
  <si>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</si>
  <si>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</si>
  <si>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</si>
  <si>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</si>
  <si>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</si>
  <si>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</si>
  <si>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</si>
  <si>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</si>
  <si>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</si>
  <si>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</si>
  <si>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</si>
  <si>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</si>
  <si>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</si>
  <si>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</si>
  <si>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</si>
  <si>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</si>
  <si>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</si>
  <si>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</si>
  <si>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</si>
  <si>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</si>
  <si>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</si>
  <si>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</si>
  <si>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</si>
  <si>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</si>
  <si>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</si>
  <si>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</si>
  <si>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</si>
  <si>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</si>
  <si>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</si>
  <si>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</si>
  <si>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</si>
  <si>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</si>
  <si>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</si>
  <si>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</si>
  <si>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</si>
  <si>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</si>
  <si>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</si>
  <si>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</si>
  <si>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</si>
  <si>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</si>
  <si>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</si>
  <si>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</si>
  <si>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</si>
  <si>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</si>
  <si>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</si>
  <si>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</si>
  <si>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</si>
  <si>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</si>
  <si>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</si>
  <si>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</si>
  <si>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</si>
  <si>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</si>
  <si>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</si>
  <si>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</si>
  <si>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</si>
  <si>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</si>
  <si>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</si>
  <si>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</si>
  <si>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</si>
  <si>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</si>
  <si>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</si>
  <si>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</si>
  <si>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</si>
  <si>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</si>
  <si>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</si>
  <si>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</si>
  <si>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</si>
  <si>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</si>
  <si>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</si>
  <si>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</si>
  <si>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</si>
  <si>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</si>
  <si>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</si>
  <si>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</si>
  <si>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</si>
  <si>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</si>
  <si>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</si>
  <si>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</si>
  <si>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</si>
  <si>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</si>
  <si>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</si>
  <si>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</si>
  <si>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</si>
  <si>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</si>
  <si>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</si>
  <si>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</si>
  <si>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</si>
  <si>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</si>
  <si>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</si>
  <si>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</si>
  <si>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</si>
  <si>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</si>
  <si>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</si>
  <si>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</si>
  <si>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</si>
  <si>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</si>
  <si>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</si>
  <si>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</si>
  <si>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</si>
  <si>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</si>
  <si>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</si>
  <si>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</si>
  <si>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</si>
  <si>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</si>
  <si>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</si>
  <si>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</si>
  <si>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</si>
  <si>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</si>
  <si>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</si>
  <si>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</si>
  <si>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</si>
  <si>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</si>
  <si>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</si>
  <si>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</si>
  <si>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</si>
  <si>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</si>
  <si>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</si>
  <si>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</si>
  <si>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</si>
  <si>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</si>
  <si>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</si>
  <si>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</si>
  <si>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</si>
  <si>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</si>
  <si>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</si>
  <si>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</si>
  <si>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</si>
  <si>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</si>
  <si>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</si>
  <si>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</si>
  <si>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</si>
  <si>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</si>
  <si>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</si>
  <si>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</si>
  <si>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</si>
  <si>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</si>
  <si>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</si>
  <si>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</si>
  <si>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</si>
  <si>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</si>
  <si>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</si>
  <si>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</si>
  <si>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</si>
  <si>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</si>
  <si>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</si>
  <si>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</si>
  <si>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</si>
  <si>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</si>
  <si>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</si>
  <si>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</si>
  <si>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</si>
  <si>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</si>
  <si>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</si>
  <si>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</si>
  <si>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</si>
  <si>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</si>
  <si>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</si>
  <si>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</si>
  <si>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</si>
  <si>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</si>
  <si>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</si>
  <si>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</si>
  <si>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</si>
  <si>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</si>
  <si>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</si>
  <si>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</si>
  <si>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</si>
  <si>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</si>
  <si>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</si>
  <si>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</si>
  <si>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</si>
  <si>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</si>
  <si>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</si>
  <si>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</si>
  <si>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</si>
  <si>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</si>
  <si>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</si>
  <si>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</si>
  <si>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</si>
  <si>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</si>
  <si>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</si>
  <si>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</si>
  <si>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</si>
  <si>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</si>
  <si>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</si>
  <si>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</si>
  <si>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</si>
  <si>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</si>
  <si>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</si>
  <si>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</si>
  <si>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</si>
  <si>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</si>
  <si>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</si>
  <si>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</si>
  <si>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</si>
  <si>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</si>
  <si>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</si>
  <si>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</si>
  <si>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</si>
  <si>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</si>
  <si>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</si>
  <si>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</si>
  <si>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</si>
  <si>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</si>
  <si>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</si>
  <si>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</si>
  <si>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</si>
  <si>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</si>
  <si>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</si>
  <si>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</si>
  <si>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</si>
  <si>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</si>
  <si>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</si>
  <si>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</si>
  <si>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</si>
  <si>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</si>
  <si>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</si>
  <si>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</si>
  <si>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</si>
  <si>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</si>
  <si>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</si>
  <si>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</si>
  <si>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</si>
  <si>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</si>
  <si>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</si>
  <si>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</si>
  <si>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</si>
  <si>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</si>
  <si>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</si>
  <si>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</si>
  <si>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</si>
  <si>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</si>
  <si>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</si>
  <si>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</si>
  <si>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</si>
  <si>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</si>
  <si>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</si>
  <si>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</si>
  <si>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</si>
  <si>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</si>
  <si>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</si>
  <si>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</si>
  <si>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</si>
  <si>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</si>
  <si>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</si>
  <si>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</si>
  <si>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</si>
  <si>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</si>
  <si>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</si>
  <si>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</si>
  <si>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</si>
  <si>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</si>
  <si>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</si>
  <si>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</si>
  <si>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</si>
  <si>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</si>
  <si>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</si>
  <si>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</si>
  <si>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</si>
  <si>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</si>
  <si>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</si>
  <si>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</si>
  <si>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</si>
  <si>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</si>
  <si>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</si>
  <si>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</si>
  <si>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</si>
  <si>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</si>
  <si>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</si>
  <si>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</si>
  <si>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</si>
  <si>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</si>
  <si>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</si>
  <si>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</si>
  <si>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</si>
  <si>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</si>
  <si>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</si>
  <si>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</si>
  <si>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</si>
  <si>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</si>
  <si>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</si>
  <si>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</si>
  <si>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</si>
  <si>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</si>
  <si>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</si>
  <si>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</si>
  <si>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</si>
  <si>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</si>
  <si>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</si>
  <si>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</si>
  <si>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</si>
  <si>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</si>
  <si>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</si>
  <si>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</si>
  <si>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</si>
  <si>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</si>
  <si>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</si>
  <si>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</si>
  <si>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</si>
  <si>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</si>
  <si>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</si>
  <si>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</si>
  <si>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</si>
  <si>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</si>
  <si>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</si>
  <si>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</si>
  <si>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</si>
  <si>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</si>
  <si>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</si>
  <si>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</si>
  <si>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</si>
  <si>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</si>
  <si>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</si>
  <si>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</si>
  <si>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</si>
  <si>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</si>
  <si>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</si>
  <si>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</si>
  <si>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</si>
  <si>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</si>
  <si>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</si>
  <si>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</si>
  <si>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</si>
  <si>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</si>
  <si>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</si>
  <si>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</si>
  <si>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</si>
  <si>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</si>
  <si>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</si>
  <si>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</si>
  <si>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</si>
  <si>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</si>
  <si>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</si>
  <si>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</si>
  <si>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</si>
  <si>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</si>
  <si>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</si>
  <si>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</si>
  <si>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</si>
  <si>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</si>
  <si>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</si>
  <si>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</si>
  <si>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</si>
  <si>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</si>
  <si>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</si>
  <si>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</si>
  <si>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</si>
  <si>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</si>
  <si>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</si>
  <si>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</si>
  <si>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</si>
  <si>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</si>
  <si>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</si>
  <si>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</si>
  <si>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</si>
  <si>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</si>
  <si>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</si>
  <si>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</si>
  <si>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</si>
  <si>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</si>
  <si>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</si>
  <si>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</si>
  <si>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</si>
  <si>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</si>
  <si>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</si>
  <si>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</si>
  <si>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</si>
  <si>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</si>
  <si>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</si>
  <si>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</si>
  <si>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</si>
  <si>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</si>
  <si>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</si>
  <si>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</si>
  <si>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</si>
  <si>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</si>
  <si>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</si>
  <si>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</si>
  <si>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</si>
  <si>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</si>
  <si>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</si>
  <si>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</si>
  <si>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</si>
  <si>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</si>
  <si>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</si>
  <si>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</si>
  <si>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</si>
  <si>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</si>
  <si>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</si>
  <si>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</si>
  <si>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</si>
  <si>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</si>
  <si>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</si>
  <si>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</si>
  <si>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</si>
  <si>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</si>
  <si>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</si>
  <si>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</si>
  <si>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</si>
  <si>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</si>
  <si>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</si>
  <si>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</si>
  <si>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</si>
  <si>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</si>
  <si>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</si>
  <si>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</si>
  <si>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</si>
  <si>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</si>
  <si>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</si>
  <si>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</si>
  <si>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</si>
  <si>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</si>
  <si>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</si>
  <si>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</si>
  <si>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</si>
  <si>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</si>
  <si>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</si>
  <si>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</si>
  <si>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</si>
  <si>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</si>
  <si>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</si>
  <si>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</si>
  <si>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</si>
  <si>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</si>
  <si>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</si>
  <si>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</si>
  <si>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</si>
  <si>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</si>
  <si>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</si>
  <si>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</si>
  <si>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</si>
  <si>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</si>
  <si>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</si>
  <si>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</si>
  <si>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</si>
  <si>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</si>
  <si>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</si>
  <si>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</si>
  <si>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</si>
  <si>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</si>
  <si>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</si>
  <si>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</si>
  <si>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</si>
  <si>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</si>
  <si>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</si>
  <si>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</si>
  <si>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</si>
  <si>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</si>
  <si>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</si>
  <si>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</si>
  <si>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</si>
  <si>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</si>
  <si>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</si>
  <si>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</si>
  <si>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</si>
  <si>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</si>
  <si>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</si>
  <si>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</si>
  <si>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</si>
  <si>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</si>
  <si>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</si>
  <si>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</si>
  <si>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</si>
  <si>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</si>
  <si>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</si>
  <si>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</si>
  <si>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</si>
  <si>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</si>
  <si>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</si>
  <si>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</si>
  <si>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</si>
  <si>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</si>
  <si>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</si>
  <si>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</si>
  <si>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</si>
  <si>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</si>
  <si>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</si>
  <si>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</si>
  <si>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</si>
  <si>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</si>
  <si>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</si>
  <si>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</si>
  <si>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</si>
  <si>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</si>
  <si>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</si>
  <si>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</si>
  <si>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</si>
  <si>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</si>
  <si>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</si>
  <si>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</si>
  <si>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</si>
  <si>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</si>
  <si>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</si>
  <si>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</si>
  <si>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</si>
  <si>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</si>
  <si>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</si>
  <si>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</si>
  <si>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</si>
  <si>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</si>
  <si>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</si>
  <si>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</si>
  <si>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</si>
  <si>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</si>
  <si>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</si>
  <si>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</si>
  <si>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</si>
  <si>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</si>
  <si>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</si>
  <si>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</si>
  <si>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</si>
  <si>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</si>
  <si>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</si>
  <si>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</si>
  <si>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</si>
  <si>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</si>
  <si>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</si>
  <si>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</si>
  <si>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</si>
  <si>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</si>
  <si>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</si>
  <si>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</si>
  <si>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</si>
  <si>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</si>
  <si>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</si>
  <si>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</si>
  <si>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</si>
  <si>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</si>
  <si>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</si>
  <si>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</si>
  <si>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</si>
  <si>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</si>
  <si>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</si>
  <si>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</si>
  <si>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</si>
  <si>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</si>
  <si>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</si>
  <si>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</si>
  <si>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</si>
  <si>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</si>
  <si>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</si>
  <si>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</si>
  <si>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</si>
  <si>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</si>
  <si>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</si>
  <si>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</si>
  <si>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</si>
  <si>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</si>
  <si>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</si>
  <si>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</si>
  <si>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</si>
  <si>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</si>
  <si>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</si>
  <si>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</si>
  <si>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</si>
  <si>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</si>
  <si>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</si>
  <si>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</si>
  <si>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</si>
  <si>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</si>
  <si>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</si>
  <si>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</si>
  <si>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</si>
  <si>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</si>
  <si>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</si>
  <si>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</si>
  <si>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</si>
  <si>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</si>
  <si>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</si>
  <si>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</si>
  <si>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</si>
  <si>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</si>
  <si>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</si>
  <si>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</si>
  <si>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</si>
  <si>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</si>
  <si>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</si>
  <si>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</si>
  <si>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</si>
  <si>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</si>
  <si>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</si>
  <si>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</si>
  <si>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</si>
  <si>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</si>
  <si>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</si>
  <si>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</si>
  <si>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</si>
  <si>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</si>
  <si>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</si>
  <si>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</si>
  <si>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</si>
  <si>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</si>
  <si>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</si>
  <si>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</si>
  <si>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</si>
  <si>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</si>
  <si>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</si>
  <si>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</si>
  <si>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</si>
  <si>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</si>
  <si>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</si>
  <si>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</si>
  <si>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</si>
  <si>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</si>
  <si>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</si>
  <si>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</si>
  <si>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</si>
  <si>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</si>
  <si>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</si>
  <si>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</si>
  <si>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</si>
  <si>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</si>
  <si>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</si>
  <si>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</si>
  <si>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</si>
  <si>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</si>
  <si>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</si>
  <si>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</si>
  <si>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</si>
  <si>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</si>
  <si>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</si>
  <si>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</si>
  <si>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</si>
  <si>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</si>
  <si>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</si>
  <si>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</si>
  <si>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</si>
  <si>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</si>
  <si>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</si>
  <si>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</si>
  <si>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</si>
  <si>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</si>
  <si>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</si>
  <si>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</si>
  <si>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</si>
  <si>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</si>
  <si>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</si>
  <si>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</si>
  <si>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</si>
  <si>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</si>
  <si>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</si>
  <si>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</si>
  <si>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</si>
  <si>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</si>
  <si>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</si>
  <si>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</si>
  <si>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</si>
  <si>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</si>
  <si>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</si>
  <si>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</si>
  <si>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</si>
  <si>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</si>
  <si>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</si>
  <si>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</si>
  <si>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</si>
  <si>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</si>
  <si>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</si>
  <si>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</si>
  <si>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</si>
  <si>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</si>
  <si>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</si>
  <si>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</si>
  <si>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</si>
  <si>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</si>
  <si>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</si>
  <si>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</si>
  <si>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</si>
  <si>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</si>
  <si>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</si>
  <si>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</si>
  <si>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</si>
  <si>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</si>
  <si>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</si>
  <si>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</si>
  <si>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</si>
  <si>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</si>
  <si>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</si>
  <si>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</si>
  <si>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</si>
  <si>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</si>
  <si>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</si>
  <si>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</si>
  <si>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</si>
  <si>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</si>
  <si>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</si>
  <si>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</si>
  <si>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</si>
  <si>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</si>
  <si>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</si>
  <si>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</si>
  <si>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</si>
  <si>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</si>
  <si>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</si>
  <si>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</si>
  <si>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</si>
  <si>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</si>
  <si>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</si>
  <si>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</si>
  <si>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</si>
  <si>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</si>
  <si>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</si>
  <si>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</si>
  <si>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</si>
  <si>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</si>
  <si>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</si>
  <si>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</si>
  <si>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</si>
  <si>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</si>
  <si>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</si>
  <si>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</si>
  <si>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</si>
  <si>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</si>
  <si>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</si>
  <si>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</si>
  <si>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</si>
  <si>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</si>
  <si>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</si>
  <si>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</si>
  <si>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</si>
  <si>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</si>
  <si>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</si>
  <si>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</si>
  <si>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</si>
  <si>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</si>
  <si>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</si>
  <si>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</si>
  <si>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</si>
  <si>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</si>
  <si>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</si>
  <si>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</si>
  <si>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</si>
  <si>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</si>
  <si>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</si>
  <si>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</si>
  <si>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</si>
  <si>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</si>
  <si>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</si>
  <si>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</si>
  <si>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</si>
  <si>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</si>
  <si>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</si>
  <si>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</si>
  <si>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</si>
  <si>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</si>
  <si>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</si>
  <si>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</si>
  <si>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</si>
  <si>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</si>
  <si>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</si>
  <si>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</si>
  <si>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</si>
  <si>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</si>
  <si>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</si>
  <si>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</si>
  <si>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</si>
  <si>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</si>
  <si>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</si>
  <si>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</si>
  <si>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</si>
  <si>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</si>
  <si>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</si>
  <si>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</si>
  <si>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</si>
  <si>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</si>
  <si>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</si>
  <si>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</si>
  <si>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</si>
  <si>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</si>
  <si>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</si>
  <si>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</si>
  <si>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</si>
  <si>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</si>
  <si>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</si>
  <si>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</si>
  <si>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</si>
  <si>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</si>
  <si>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</si>
  <si>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</si>
  <si>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</si>
  <si>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</si>
  <si>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</si>
  <si>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</si>
  <si>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</si>
  <si>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</si>
  <si>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</si>
  <si>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</si>
  <si>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</si>
  <si>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</si>
  <si>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</si>
  <si>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</si>
  <si>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</si>
  <si>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</si>
  <si>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</si>
  <si>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</si>
  <si>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</si>
  <si>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</si>
  <si>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</si>
  <si>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</si>
  <si>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</si>
  <si>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</si>
  <si>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</si>
  <si>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</si>
  <si>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</si>
  <si>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</si>
  <si>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</si>
  <si>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</si>
  <si>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</si>
  <si>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</si>
  <si>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</si>
  <si>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</si>
  <si>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</si>
  <si>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</si>
  <si>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</si>
  <si>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</si>
  <si>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</si>
  <si>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</si>
  <si>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</si>
  <si>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</si>
  <si>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</si>
  <si>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</si>
  <si>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</si>
  <si>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</si>
  <si>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</si>
  <si>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</si>
  <si>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</si>
  <si>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</si>
  <si>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</si>
  <si>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</si>
  <si>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</si>
  <si>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</si>
  <si>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</si>
  <si>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</si>
  <si>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</si>
  <si>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</si>
  <si>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</si>
  <si>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</si>
  <si>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</si>
  <si>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</si>
  <si>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</si>
  <si>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</si>
  <si>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</si>
  <si>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</si>
  <si>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</si>
  <si>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</si>
  <si>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</si>
  <si>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</si>
  <si>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</si>
  <si>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</si>
  <si>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</si>
  <si>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</si>
  <si>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</si>
  <si>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</si>
  <si>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</si>
  <si>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</si>
  <si>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</si>
  <si>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</si>
  <si>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</si>
  <si>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</si>
  <si>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</si>
  <si>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</si>
  <si>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</si>
  <si>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</si>
  <si>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</si>
  <si>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</si>
  <si>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</si>
  <si>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</si>
  <si>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</si>
  <si>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</si>
  <si>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</si>
  <si>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</si>
  <si>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</si>
  <si>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</si>
  <si>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</si>
  <si>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</si>
  <si>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</si>
  <si>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</si>
  <si>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</si>
  <si>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</si>
  <si>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</si>
  <si>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</si>
  <si>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</si>
  <si>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</si>
  <si>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</si>
  <si>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</si>
  <si>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</si>
  <si>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</si>
  <si>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</si>
  <si>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</si>
  <si>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</si>
  <si>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</si>
  <si>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</si>
  <si>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</si>
  <si>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</si>
  <si>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</si>
  <si>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</si>
  <si>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</si>
  <si>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</si>
  <si>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</si>
  <si>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</si>
  <si>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</si>
  <si>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</si>
  <si>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</si>
  <si>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</si>
  <si>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</si>
  <si>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</si>
  <si>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</si>
  <si>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</si>
  <si>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</si>
  <si>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</si>
  <si>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</si>
  <si>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</si>
  <si>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</si>
  <si>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</si>
  <si>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</si>
  <si>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</si>
  <si>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</si>
  <si>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</si>
  <si>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</si>
  <si>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</si>
  <si>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</si>
  <si>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</si>
  <si>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</si>
  <si>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</si>
  <si>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</si>
  <si>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</si>
  <si>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</si>
  <si>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</si>
  <si>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</si>
  <si>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</si>
  <si>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</si>
  <si>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</si>
  <si>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</si>
  <si>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</si>
  <si>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</si>
  <si>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</si>
  <si>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</si>
  <si>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</si>
  <si>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</si>
  <si>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</si>
  <si>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</si>
  <si>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</si>
  <si>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</si>
  <si>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</si>
  <si>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</si>
  <si>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</si>
  <si>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</si>
  <si>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</si>
  <si>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</si>
  <si>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</si>
  <si>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</si>
  <si>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</si>
  <si>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</si>
  <si>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</si>
  <si>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</si>
  <si>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</si>
  <si>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</si>
  <si>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</si>
  <si>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</si>
  <si>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</si>
  <si>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</si>
  <si>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</si>
  <si>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</si>
  <si>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</si>
  <si>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</si>
  <si>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</si>
  <si>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</si>
  <si>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</si>
  <si>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</si>
  <si>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</si>
  <si>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</si>
  <si>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</si>
  <si>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</si>
  <si>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</si>
  <si>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</si>
  <si>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</si>
  <si>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</si>
  <si>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</si>
  <si>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</si>
  <si>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</si>
  <si>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</si>
  <si>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</si>
  <si>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</si>
  <si>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</si>
  <si>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</si>
  <si>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</si>
  <si>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</si>
  <si>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</si>
  <si>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</si>
  <si>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</si>
  <si>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</si>
  <si>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</si>
  <si>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</si>
  <si>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</si>
  <si>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</si>
  <si>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</si>
  <si>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</si>
  <si>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</si>
  <si>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</si>
  <si>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</si>
  <si>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</si>
  <si>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</si>
  <si>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</si>
  <si>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</si>
  <si>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</si>
  <si>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</si>
  <si>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</si>
  <si>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</si>
  <si>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</si>
  <si>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</si>
  <si>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</si>
  <si>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</si>
  <si>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</si>
  <si>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</si>
  <si>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</si>
  <si>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</si>
  <si>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</si>
  <si>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</si>
  <si>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</si>
  <si>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</si>
  <si>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</si>
  <si>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</si>
  <si>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</si>
  <si>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</si>
  <si>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</si>
  <si>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</si>
  <si>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</si>
  <si>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</si>
  <si>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</si>
  <si>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</si>
  <si>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</si>
  <si>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</si>
  <si>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</si>
  <si>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</si>
  <si>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</si>
  <si>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</si>
  <si>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</si>
  <si>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</si>
  <si>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</si>
  <si>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</si>
  <si>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</si>
  <si>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</si>
  <si>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</si>
  <si>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</si>
  <si>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</si>
  <si>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</si>
  <si>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</si>
  <si>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</si>
  <si>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</si>
  <si>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</si>
  <si>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</si>
  <si>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</si>
  <si>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</si>
  <si>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</si>
  <si>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</si>
  <si>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</si>
  <si>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</si>
  <si>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</si>
  <si>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</si>
  <si>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</si>
  <si>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</si>
  <si>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</si>
  <si>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</si>
  <si>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</si>
  <si>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</si>
  <si>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</si>
  <si>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</si>
  <si>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</si>
  <si>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</si>
  <si>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</si>
  <si>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</si>
  <si>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</si>
  <si>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</si>
  <si>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</si>
  <si>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</si>
  <si>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</si>
  <si>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</si>
  <si>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</si>
  <si>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</si>
  <si>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</si>
  <si>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</si>
  <si>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</si>
  <si>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</si>
  <si>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</si>
  <si>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</si>
  <si>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</si>
  <si>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</si>
  <si>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</si>
  <si>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</si>
  <si>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</si>
  <si>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</si>
  <si>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</si>
  <si>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</si>
  <si>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</si>
  <si>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</si>
  <si>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</si>
  <si>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</si>
  <si>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</si>
  <si>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</si>
  <si>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</si>
  <si>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</si>
  <si>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</si>
  <si>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</si>
  <si>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</si>
  <si>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</si>
  <si>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</si>
  <si>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</si>
  <si>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</si>
  <si>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</si>
  <si>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</si>
  <si>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</si>
  <si>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</si>
  <si>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</si>
  <si>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</si>
  <si>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</si>
  <si>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</si>
  <si>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</si>
  <si>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</si>
  <si>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</si>
  <si>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</si>
  <si>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</si>
  <si>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</si>
  <si>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</si>
  <si>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</si>
  <si>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</si>
  <si>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</si>
  <si>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</si>
  <si>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</si>
  <si>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</si>
  <si>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</si>
  <si>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</si>
  <si>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</si>
  <si>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</si>
  <si>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</si>
  <si>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</si>
  <si>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</si>
  <si>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</si>
  <si>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</si>
  <si>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</si>
  <si>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</si>
  <si>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</si>
  <si>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</si>
  <si>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</si>
  <si>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</si>
  <si>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</si>
  <si>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</si>
  <si>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</si>
  <si>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</si>
  <si>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</si>
  <si>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</si>
  <si>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</si>
  <si>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</si>
  <si>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</si>
  <si>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</si>
  <si>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</si>
  <si>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</si>
  <si>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</si>
  <si>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</si>
  <si>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</si>
  <si>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</si>
  <si>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</si>
  <si>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</si>
  <si>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</si>
  <si>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</si>
  <si>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</si>
  <si>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</si>
  <si>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</si>
  <si>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</si>
  <si>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</si>
  <si>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</si>
  <si>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</si>
  <si>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</si>
  <si>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</si>
  <si>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</si>
  <si>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</si>
  <si>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</si>
  <si>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</si>
  <si>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</si>
  <si>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</si>
  <si>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</si>
  <si>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</si>
  <si>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</si>
  <si>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</si>
  <si>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</si>
  <si>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</si>
  <si>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</si>
  <si>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</si>
  <si>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</si>
  <si>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</si>
  <si>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</si>
  <si>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</si>
  <si>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</si>
  <si>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</si>
  <si>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</si>
  <si>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</si>
  <si>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</si>
  <si>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</si>
  <si>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</si>
  <si>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</si>
  <si>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</si>
  <si>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</si>
  <si>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</si>
  <si>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</si>
  <si>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</si>
  <si>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</si>
  <si>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</si>
  <si>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</si>
  <si>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</si>
  <si>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</si>
  <si>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</si>
  <si>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</si>
  <si>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</si>
  <si>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</si>
  <si>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</si>
  <si>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</si>
  <si>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</si>
  <si>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</si>
  <si>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</si>
  <si>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</si>
  <si>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</si>
  <si>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</si>
  <si>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</si>
  <si>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</si>
  <si>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</si>
  <si>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</si>
  <si>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</si>
  <si>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</si>
  <si>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</si>
  <si>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</si>
  <si>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</si>
  <si>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</si>
  <si>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</si>
  <si>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</si>
  <si>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</si>
  <si>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</si>
  <si>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</si>
  <si>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</si>
  <si>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</si>
  <si>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</si>
  <si>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</si>
  <si>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</si>
  <si>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</si>
  <si>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</si>
  <si>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</si>
  <si>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</si>
  <si>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</si>
  <si>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</si>
  <si>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</si>
  <si>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</si>
  <si>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</si>
  <si>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</si>
  <si>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</si>
  <si>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</si>
  <si>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</si>
  <si>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</si>
  <si>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</si>
  <si>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</si>
  <si>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</si>
  <si>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</si>
  <si>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</si>
  <si>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</si>
  <si>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</si>
  <si>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</si>
  <si>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</si>
  <si>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</si>
  <si>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</si>
  <si>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</si>
  <si>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</si>
  <si>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</si>
  <si>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</si>
  <si>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</si>
  <si>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</si>
  <si>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</si>
  <si>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</si>
  <si>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</si>
  <si>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</si>
  <si>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</si>
  <si>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</si>
  <si>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</si>
  <si>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</si>
  <si>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</si>
  <si>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</si>
  <si>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</si>
  <si>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</si>
  <si>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</si>
  <si>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</si>
  <si>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</si>
  <si>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</si>
  <si>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</si>
  <si>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</si>
  <si>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</si>
  <si>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</si>
  <si>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</si>
  <si>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</si>
  <si>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</si>
  <si>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</si>
  <si>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</si>
  <si>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</si>
  <si>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</si>
  <si>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</si>
  <si>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</si>
  <si>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</si>
  <si>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</si>
  <si>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</si>
  <si>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</si>
  <si>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</si>
  <si>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</si>
  <si>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</si>
  <si>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</si>
  <si>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</si>
  <si>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</si>
  <si>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</si>
  <si>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</si>
  <si>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</si>
  <si>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</si>
  <si>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</si>
  <si>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</si>
  <si>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</si>
  <si>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</si>
  <si>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</si>
  <si>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</si>
  <si>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</si>
  <si>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</si>
  <si>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</si>
  <si>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</si>
  <si>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</si>
  <si>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</si>
  <si>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</si>
  <si>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</si>
  <si>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</si>
  <si>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</si>
  <si>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</si>
  <si>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</si>
  <si>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</si>
  <si>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</si>
  <si>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</si>
  <si>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</si>
  <si>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</si>
  <si>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</si>
  <si>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</si>
  <si>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</si>
  <si>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</si>
  <si>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</si>
  <si>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</si>
  <si>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</si>
  <si>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</si>
  <si>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</si>
  <si>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</si>
  <si>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</si>
  <si>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</si>
  <si>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</si>
  <si>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</si>
  <si>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</si>
  <si>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</si>
  <si>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</si>
  <si>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</si>
  <si>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</si>
  <si>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</si>
  <si>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</si>
  <si>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</si>
  <si>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</si>
  <si>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</si>
  <si>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</si>
  <si>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</si>
  <si>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</si>
  <si>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</si>
  <si>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</si>
  <si>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</si>
  <si>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</si>
  <si>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</si>
  <si>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</si>
  <si>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</si>
  <si>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</si>
  <si>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</si>
  <si>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</si>
  <si>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</si>
  <si>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</si>
  <si>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</si>
  <si>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</si>
  <si>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</si>
  <si>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</si>
  <si>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</si>
  <si>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</si>
  <si>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</si>
  <si>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</si>
  <si>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</si>
  <si>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</si>
  <si>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</si>
  <si>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</si>
  <si>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</si>
  <si>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</si>
  <si>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</si>
  <si>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</si>
  <si>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</si>
  <si>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</si>
  <si>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</si>
  <si>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</si>
  <si>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</si>
  <si>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</si>
  <si>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</si>
  <si>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</si>
  <si>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</si>
  <si>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</si>
  <si>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</si>
  <si>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</si>
  <si>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</si>
  <si>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</si>
  <si>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</si>
  <si>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</si>
  <si>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</si>
  <si>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</si>
  <si>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</si>
  <si>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</si>
  <si>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</si>
  <si>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</si>
  <si>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</si>
  <si>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</si>
  <si>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</si>
  <si>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</si>
  <si>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</si>
  <si>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</si>
  <si>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</si>
  <si>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</si>
  <si>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</si>
  <si>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</si>
  <si>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</si>
  <si>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</si>
  <si>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</si>
  <si>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</si>
  <si>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</si>
  <si>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</si>
  <si>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</si>
  <si>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</si>
  <si>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</si>
  <si>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</si>
  <si>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</si>
  <si>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</si>
  <si>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</si>
  <si>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</si>
  <si>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</si>
  <si>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</si>
  <si>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</si>
  <si>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</si>
  <si>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</si>
  <si>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</si>
  <si>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</si>
  <si>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</si>
  <si>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</si>
  <si>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</si>
  <si>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</si>
  <si>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</si>
  <si>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</si>
  <si>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</si>
  <si>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</si>
  <si>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</si>
  <si>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</si>
  <si>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</si>
  <si>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</si>
  <si>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</si>
  <si>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</si>
  <si>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</si>
  <si>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</si>
  <si>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</si>
  <si>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</si>
  <si>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</si>
  <si>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</si>
  <si>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</si>
  <si>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</si>
  <si>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</si>
  <si>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</si>
  <si>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</si>
  <si>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</si>
  <si>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</si>
  <si>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</si>
  <si>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</si>
  <si>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</si>
  <si>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</si>
  <si>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</si>
  <si>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</si>
  <si>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</si>
  <si>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</si>
  <si>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</si>
  <si>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</si>
  <si>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</si>
  <si>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</si>
  <si>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</si>
  <si>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</si>
  <si>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</si>
  <si>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</si>
  <si>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</si>
  <si>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</si>
  <si>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</si>
  <si>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</si>
  <si>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</si>
  <si>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</si>
  <si>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</si>
  <si>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</si>
  <si>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</si>
  <si>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</si>
  <si>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</si>
  <si>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</si>
  <si>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</si>
  <si>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</si>
  <si>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</si>
  <si>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</si>
  <si>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</si>
  <si>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</si>
  <si>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</si>
  <si>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</si>
  <si>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</si>
  <si>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</si>
  <si>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</si>
  <si>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</si>
  <si>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</si>
  <si>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</si>
  <si>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</si>
  <si>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</si>
  <si>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</si>
  <si>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</si>
  <si>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</si>
  <si>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</si>
  <si>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</si>
  <si>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</si>
  <si>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</si>
  <si>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</si>
  <si>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</si>
  <si>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</si>
  <si>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</si>
  <si>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</si>
  <si>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</si>
  <si>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</si>
  <si>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</si>
  <si>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</si>
  <si>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</si>
  <si>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</si>
  <si>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</si>
  <si>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</si>
  <si>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</si>
  <si>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</si>
  <si>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</si>
  <si>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</si>
  <si>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</si>
  <si>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</si>
  <si>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</si>
  <si>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</si>
  <si>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</si>
  <si>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</si>
  <si>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</si>
  <si>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</si>
  <si>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</si>
  <si>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</si>
  <si>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</si>
  <si>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</si>
  <si>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</si>
  <si>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</si>
  <si>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</si>
  <si>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</si>
  <si>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</si>
  <si>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</si>
  <si>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</si>
  <si>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</si>
  <si>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</si>
  <si>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</si>
  <si>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</si>
  <si>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</si>
  <si>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</si>
  <si>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</si>
  <si>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</si>
  <si>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</si>
  <si>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</si>
  <si>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</si>
  <si>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</si>
  <si>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</si>
  <si>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</si>
  <si>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</si>
  <si>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</si>
  <si>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</si>
  <si>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</si>
  <si>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</si>
  <si>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</si>
  <si>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</si>
  <si>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</si>
  <si>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</si>
  <si>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</si>
  <si>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</si>
  <si>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</si>
  <si>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</si>
  <si>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</si>
  <si>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</si>
  <si>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</si>
  <si>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</si>
  <si>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</si>
  <si>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</si>
  <si>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</si>
  <si>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</si>
  <si>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</si>
  <si>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</si>
  <si>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</si>
  <si>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</si>
  <si>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</si>
  <si>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</si>
  <si>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</si>
  <si>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</si>
  <si>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</si>
  <si>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</si>
  <si>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</si>
  <si>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</si>
  <si>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</si>
  <si>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</si>
  <si>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</si>
  <si>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</si>
  <si>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</si>
  <si>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</si>
  <si>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</si>
  <si>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</si>
  <si>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</si>
  <si>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</si>
  <si>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</si>
  <si>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</si>
  <si>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</si>
  <si>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</si>
  <si>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</si>
  <si>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</si>
  <si>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</si>
  <si>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</si>
  <si>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</si>
  <si>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</si>
  <si>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</si>
  <si>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</si>
  <si>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</si>
  <si>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</si>
  <si>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</si>
  <si>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</si>
  <si>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</si>
  <si>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</si>
  <si>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</si>
  <si>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</si>
  <si>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</si>
  <si>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</si>
  <si>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</si>
  <si>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</si>
  <si>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</si>
  <si>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</si>
  <si>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</si>
  <si>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</si>
  <si>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</si>
  <si>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</si>
  <si>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</si>
  <si>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</si>
  <si>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</si>
  <si>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</si>
  <si>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</si>
  <si>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</si>
  <si>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</si>
  <si>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</si>
  <si>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</si>
  <si>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</si>
  <si>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</si>
  <si>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</si>
  <si>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</si>
  <si>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</si>
  <si>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</si>
  <si>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</si>
  <si>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</si>
  <si>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</si>
  <si>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</si>
  <si>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</si>
  <si>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</si>
  <si>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</si>
  <si>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</si>
  <si>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</si>
  <si>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</si>
  <si>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</si>
  <si>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</si>
  <si>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</si>
  <si>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</si>
  <si>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</si>
  <si>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</si>
  <si>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</si>
  <si>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</si>
  <si>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</si>
  <si>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</si>
  <si>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</si>
  <si>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</si>
  <si>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</si>
  <si>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</si>
  <si>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</si>
  <si>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</si>
  <si>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</si>
  <si>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</si>
  <si>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</si>
  <si>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</si>
  <si>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</si>
  <si>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</si>
  <si>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</si>
  <si>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</si>
  <si>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</si>
  <si>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</si>
  <si>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</si>
  <si>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</si>
  <si>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</si>
  <si>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</si>
  <si>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</si>
  <si>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</si>
  <si>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</si>
  <si>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</si>
  <si>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</si>
  <si>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</si>
  <si>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</si>
  <si>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</si>
  <si>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</si>
  <si>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</si>
  <si>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</si>
  <si>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</si>
  <si>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</si>
  <si>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</si>
  <si>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</si>
  <si>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</si>
  <si>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</si>
  <si>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</si>
  <si>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</si>
  <si>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</si>
  <si>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</si>
  <si>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</si>
  <si>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</si>
  <si>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</si>
  <si>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</si>
  <si>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</si>
  <si>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</si>
  <si>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</si>
  <si>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</si>
  <si>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</si>
  <si>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</si>
  <si>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</si>
  <si>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</si>
  <si>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</si>
  <si>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</si>
  <si>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</si>
  <si>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</si>
  <si>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</si>
  <si>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</si>
  <si>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</si>
  <si>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</si>
  <si>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</si>
  <si>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</si>
  <si>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</si>
  <si>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</si>
  <si>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</si>
  <si>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</si>
  <si>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</si>
  <si>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</si>
  <si>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</si>
  <si>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</si>
  <si>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</si>
  <si>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</si>
  <si>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</si>
  <si>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</si>
  <si>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</si>
  <si>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</si>
  <si>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</si>
  <si>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</si>
  <si>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</si>
  <si>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</si>
  <si>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</si>
  <si>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</si>
  <si>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</si>
  <si>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</si>
  <si>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</si>
  <si>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</si>
  <si>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</si>
  <si>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</si>
  <si>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</si>
  <si>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</si>
  <si>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</si>
  <si>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</si>
  <si>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</si>
  <si>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</si>
  <si>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</si>
  <si>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</si>
  <si>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</si>
  <si>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</si>
  <si>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</si>
  <si>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</si>
  <si>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</si>
  <si>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</si>
  <si>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</si>
  <si>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</si>
  <si>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</si>
  <si>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</si>
  <si>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</si>
  <si>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</si>
  <si>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</si>
  <si>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</si>
  <si>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</si>
  <si>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</si>
  <si>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</si>
  <si>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</si>
  <si>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</si>
  <si>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</si>
  <si>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</si>
  <si>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</si>
  <si>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</si>
  <si>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</si>
  <si>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</si>
  <si>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</si>
  <si>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</si>
  <si>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</si>
  <si>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</si>
  <si>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</si>
  <si>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</si>
  <si>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</si>
  <si>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</si>
  <si>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</si>
  <si>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</si>
  <si>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</si>
  <si>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</si>
  <si>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</si>
  <si>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</si>
  <si>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</si>
  <si>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</si>
  <si>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</si>
  <si>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</si>
  <si>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</si>
  <si>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</si>
  <si>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</si>
  <si>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</si>
  <si>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</si>
  <si>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</si>
  <si>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</si>
  <si>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</si>
  <si>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</si>
  <si>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</si>
  <si>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</si>
  <si>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</si>
  <si>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</si>
  <si>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</si>
  <si>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</si>
  <si>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</si>
  <si>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</si>
  <si>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</si>
  <si>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</si>
  <si>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</si>
  <si>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</si>
  <si>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</si>
  <si>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</si>
  <si>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</si>
  <si>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</si>
  <si>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</si>
  <si>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</si>
  <si>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</si>
  <si>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</si>
  <si>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</si>
  <si>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</si>
  <si>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</si>
  <si>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</si>
  <si>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</si>
  <si>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</si>
  <si>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</si>
  <si>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</si>
  <si>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</si>
  <si>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</si>
  <si>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</si>
  <si>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</si>
  <si>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</si>
  <si>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</si>
  <si>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</si>
  <si>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</si>
  <si>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</si>
  <si>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</si>
  <si>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</si>
  <si>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</si>
  <si>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</si>
  <si>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</si>
  <si>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</si>
  <si>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</si>
  <si>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</si>
  <si>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</si>
  <si>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</si>
  <si>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</si>
  <si>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</si>
  <si>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</si>
  <si>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</si>
  <si>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</si>
  <si>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</si>
  <si>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</si>
  <si>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</si>
  <si>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</si>
  <si>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</si>
  <si>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</si>
  <si>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</si>
  <si>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</si>
  <si>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</si>
  <si>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</si>
  <si>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</si>
  <si>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</si>
  <si>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</si>
  <si>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</si>
  <si>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</si>
  <si>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</si>
  <si>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</si>
  <si>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</si>
  <si>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</si>
  <si>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</si>
  <si>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</si>
  <si>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</si>
  <si>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</si>
  <si>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</si>
  <si>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</si>
  <si>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</si>
  <si>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</si>
  <si>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</si>
  <si>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</si>
  <si>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</si>
  <si>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</si>
  <si>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</si>
  <si>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</si>
  <si>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</si>
  <si>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</si>
  <si>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</si>
  <si>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</si>
  <si>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</si>
  <si>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</si>
  <si>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</si>
  <si>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</si>
  <si>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</si>
  <si>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</si>
  <si>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</si>
  <si>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</si>
  <si>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</si>
  <si>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</si>
  <si>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</si>
  <si>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</si>
  <si>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</si>
  <si>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</si>
  <si>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</si>
  <si>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</si>
  <si>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</si>
  <si>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</si>
  <si>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</si>
  <si>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</si>
  <si>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</si>
  <si>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</si>
  <si>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</si>
  <si>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</si>
  <si>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</si>
  <si>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</si>
  <si>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</si>
  <si>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</si>
  <si>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</si>
  <si>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</si>
  <si>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</si>
  <si>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</si>
  <si>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</si>
  <si>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</si>
  <si>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</si>
  <si>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</si>
  <si>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</si>
  <si>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</si>
  <si>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</si>
  <si>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</si>
  <si>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</si>
  <si>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</si>
  <si>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</si>
  <si>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</si>
  <si>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</si>
  <si>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</si>
  <si>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</si>
  <si>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</si>
  <si>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</si>
  <si>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</si>
  <si>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</si>
  <si>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</si>
  <si>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</si>
  <si>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</si>
  <si>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</si>
  <si>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</si>
  <si>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</si>
  <si>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</si>
  <si>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</si>
  <si>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</si>
  <si>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</si>
  <si>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</si>
  <si>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</si>
  <si>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</si>
  <si>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</si>
  <si>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</si>
  <si>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</si>
  <si>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</si>
  <si>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</si>
  <si>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</si>
  <si>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</si>
  <si>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</si>
  <si>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</si>
  <si>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</si>
  <si>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</si>
  <si>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</si>
  <si>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</si>
  <si>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</si>
  <si>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</si>
  <si>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</si>
  <si>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</si>
  <si>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</si>
  <si>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</si>
  <si>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</si>
  <si>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</si>
  <si>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</si>
  <si>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</si>
  <si>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</si>
  <si>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</si>
  <si>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</si>
  <si>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</si>
  <si>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</si>
  <si>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</si>
  <si>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</si>
  <si>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</si>
  <si>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</si>
  <si>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</si>
  <si>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</si>
  <si>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</si>
  <si>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</si>
  <si>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</si>
  <si>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</si>
  <si>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</si>
  <si>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</si>
  <si>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</si>
  <si>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</si>
  <si>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</si>
  <si>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</si>
  <si>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</si>
  <si>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</si>
  <si>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</si>
  <si>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</si>
  <si>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</si>
  <si>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</si>
  <si>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</si>
  <si>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</si>
  <si>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</si>
  <si>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</si>
  <si>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</si>
  <si>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</si>
  <si>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</si>
  <si>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</si>
  <si>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</si>
  <si>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</si>
  <si>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</si>
  <si>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</si>
  <si>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</si>
  <si>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</si>
  <si>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</si>
  <si>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</si>
  <si>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</si>
  <si>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</si>
  <si>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</si>
  <si>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</si>
  <si>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</si>
  <si>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</si>
  <si>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</si>
  <si>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</si>
  <si>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</si>
  <si>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</si>
  <si>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</si>
  <si>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</si>
  <si>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</si>
  <si>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</si>
  <si>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</si>
  <si>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</si>
  <si>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</si>
  <si>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</si>
  <si>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</si>
  <si>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</si>
  <si>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</si>
  <si>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</si>
  <si>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</si>
  <si>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</si>
  <si>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</si>
  <si>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</si>
  <si>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</si>
  <si>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</si>
  <si>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</si>
  <si>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</si>
  <si>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</si>
  <si>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</si>
  <si>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</si>
  <si>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</si>
  <si>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</si>
  <si>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</si>
  <si>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</si>
  <si>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</si>
  <si>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</si>
  <si>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</si>
  <si>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</si>
  <si>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</si>
  <si>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</si>
  <si>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</si>
  <si>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</si>
  <si>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</si>
  <si>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</si>
  <si>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</si>
  <si>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</si>
  <si>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</si>
  <si>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</si>
  <si>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</si>
  <si>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</si>
  <si>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</si>
  <si>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</si>
  <si>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</si>
  <si>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</si>
  <si>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</si>
  <si>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</si>
  <si>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</si>
  <si>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</si>
  <si>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</si>
  <si>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</si>
  <si>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</si>
  <si>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</si>
  <si>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</si>
  <si>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</si>
  <si>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</si>
  <si>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</si>
  <si>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</si>
  <si>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</si>
  <si>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</si>
  <si>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</si>
  <si>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</si>
  <si>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</si>
  <si>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</si>
  <si>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</si>
  <si>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</si>
  <si>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</si>
  <si>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</si>
  <si>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</si>
  <si>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</si>
  <si>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</si>
  <si>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</si>
  <si>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</si>
  <si>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</si>
  <si>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</si>
  <si>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</si>
  <si>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</si>
  <si>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</si>
  <si>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</si>
  <si>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</si>
  <si>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</si>
  <si>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</si>
  <si>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</si>
  <si>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</si>
  <si>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</si>
  <si>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</si>
  <si>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</si>
  <si>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</si>
  <si>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</si>
  <si>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</si>
  <si>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</si>
  <si>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</si>
  <si>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</si>
  <si>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</si>
  <si>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</si>
  <si>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</si>
  <si>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</si>
  <si>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</si>
  <si>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</si>
  <si>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</si>
  <si>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</si>
  <si>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</si>
  <si>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</si>
  <si>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</si>
  <si>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</si>
  <si>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</si>
  <si>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</si>
  <si>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</si>
  <si>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</si>
  <si>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</si>
  <si>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</si>
  <si>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</si>
  <si>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</si>
  <si>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</si>
  <si>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</si>
  <si>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</si>
  <si>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</si>
  <si>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</si>
  <si>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</si>
  <si>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</si>
  <si>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</si>
  <si>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</si>
  <si>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</si>
  <si>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</si>
  <si>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</si>
  <si>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</si>
  <si>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</si>
  <si>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</si>
  <si>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</si>
  <si>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</si>
  <si>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</si>
  <si>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</si>
  <si>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</si>
  <si>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</si>
  <si>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</si>
  <si>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</si>
  <si>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</si>
  <si>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</si>
  <si>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</si>
  <si>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</si>
  <si>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</si>
  <si>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</si>
  <si>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</si>
  <si>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</si>
  <si>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</si>
  <si>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</si>
  <si>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</si>
  <si>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</si>
  <si>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</si>
  <si>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</si>
  <si>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</si>
  <si>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</si>
  <si>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</si>
  <si>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</si>
  <si>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</si>
  <si>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</si>
  <si>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</si>
  <si>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</si>
  <si>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</si>
  <si>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</si>
  <si>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</si>
  <si>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</si>
  <si>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</si>
  <si>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</si>
  <si>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</si>
  <si>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</si>
  <si>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</si>
  <si>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</si>
  <si>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</si>
  <si>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</si>
  <si>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</si>
  <si>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</si>
  <si>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</si>
  <si>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</si>
  <si>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</si>
  <si>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</si>
  <si>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</si>
  <si>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</si>
  <si>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</si>
  <si>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</si>
  <si>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</si>
  <si>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</si>
  <si>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</si>
  <si>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</si>
  <si>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</si>
  <si>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</si>
  <si>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</si>
  <si>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</si>
  <si>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</si>
  <si>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</si>
  <si>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</si>
  <si>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</si>
  <si>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</si>
  <si>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</si>
  <si>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</si>
  <si>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</si>
  <si>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</si>
  <si>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</si>
  <si>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</si>
  <si>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</si>
  <si>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</si>
  <si>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</si>
  <si>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</si>
  <si>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</si>
  <si>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</si>
  <si>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</si>
  <si>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</si>
  <si>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</si>
  <si>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</si>
  <si>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</si>
  <si>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</si>
  <si>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</si>
  <si>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</si>
  <si>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</si>
  <si>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</si>
  <si>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</si>
  <si>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</si>
  <si>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</si>
  <si>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</si>
  <si>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</si>
  <si>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</si>
  <si>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</si>
  <si>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</si>
  <si>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</si>
  <si>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</si>
  <si>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</si>
  <si>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</si>
  <si>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</si>
  <si>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</si>
  <si>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</si>
  <si>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</si>
  <si>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</si>
  <si>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</si>
  <si>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</si>
  <si>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</si>
  <si>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</si>
  <si>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</si>
  <si>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</si>
  <si>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</si>
  <si>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</si>
  <si>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</si>
  <si>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</si>
  <si>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</si>
  <si>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</si>
  <si>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</si>
  <si>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</si>
  <si>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</si>
  <si>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</si>
  <si>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</si>
  <si>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</si>
  <si>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</si>
  <si>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</si>
  <si>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</si>
  <si>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</si>
  <si>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</si>
  <si>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</si>
  <si>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</si>
  <si>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</si>
  <si>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</si>
  <si>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</si>
  <si>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</si>
  <si>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</si>
  <si>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</si>
  <si>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</si>
  <si>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</si>
  <si>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</si>
  <si>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</si>
  <si>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</si>
  <si>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</si>
  <si>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</si>
  <si>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</si>
  <si>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</si>
  <si>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</si>
  <si>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</si>
  <si>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</si>
  <si>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</si>
  <si>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</si>
  <si>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</si>
  <si>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</si>
  <si>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</si>
  <si>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</si>
  <si>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</si>
  <si>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</si>
  <si>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</si>
  <si>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</si>
  <si>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</si>
  <si>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</si>
  <si>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</si>
  <si>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</si>
  <si>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</si>
  <si>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</si>
  <si>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</si>
  <si>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</si>
  <si>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</si>
  <si>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</si>
  <si>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</si>
  <si>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</si>
  <si>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</si>
  <si>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</si>
  <si>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</si>
  <si>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</si>
  <si>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</si>
  <si>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</si>
  <si>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</si>
  <si>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</si>
  <si>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</si>
  <si>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</si>
  <si>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</si>
  <si>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</si>
  <si>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</si>
  <si>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</si>
  <si>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</si>
  <si>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</si>
  <si>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</si>
  <si>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</si>
  <si>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</si>
  <si>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</si>
  <si>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</si>
  <si>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</si>
  <si>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</si>
  <si>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</si>
  <si>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</si>
  <si>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</si>
  <si>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</si>
  <si>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</si>
  <si>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</si>
  <si>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</si>
  <si>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</si>
  <si>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</si>
  <si>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</si>
  <si>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</si>
  <si>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</si>
  <si>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</si>
  <si>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</si>
  <si>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</si>
  <si>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</si>
  <si>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</si>
  <si>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</si>
  <si>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</si>
  <si>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</si>
  <si>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</si>
  <si>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</si>
  <si>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</si>
  <si>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</si>
  <si>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</si>
  <si>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</si>
  <si>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</si>
  <si>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</si>
  <si>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</si>
  <si>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</si>
  <si>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</si>
  <si>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</si>
  <si>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</si>
  <si>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</si>
  <si>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</si>
  <si>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</si>
  <si>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</si>
  <si>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</si>
  <si>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</si>
  <si>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</si>
  <si>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</si>
  <si>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</si>
  <si>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</si>
  <si>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</si>
  <si>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</si>
  <si>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</si>
  <si>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</si>
  <si>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</si>
  <si>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</si>
  <si>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</si>
  <si>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</si>
  <si>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</si>
  <si>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</si>
  <si>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</si>
  <si>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</si>
  <si>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</si>
  <si>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</si>
  <si>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</si>
  <si>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</si>
  <si>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</si>
  <si>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</si>
  <si>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</si>
  <si>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</si>
  <si>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</si>
  <si>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</si>
  <si>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</si>
  <si>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</si>
  <si>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</si>
  <si>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</si>
  <si>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</si>
  <si>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</si>
  <si>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</si>
  <si>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</si>
  <si>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</si>
  <si>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</si>
  <si>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</si>
  <si>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</si>
  <si>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</si>
  <si>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</si>
  <si>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</si>
  <si>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</si>
  <si>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</si>
  <si>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</si>
  <si>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</si>
  <si>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</si>
  <si>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</si>
  <si>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</si>
  <si>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</si>
  <si>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</si>
  <si>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</si>
  <si>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</si>
  <si>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</si>
  <si>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</si>
  <si>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</si>
  <si>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</si>
  <si>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</si>
  <si>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</si>
  <si>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</si>
  <si>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</si>
  <si>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</si>
  <si>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</si>
  <si>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</si>
  <si>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</si>
  <si>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</si>
  <si>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</si>
  <si>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</si>
  <si>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</si>
  <si>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</si>
  <si>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</si>
  <si>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</si>
  <si>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</si>
  <si>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</si>
  <si>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</si>
  <si>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</si>
  <si>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</si>
  <si>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</si>
  <si>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</si>
  <si>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</si>
  <si>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</si>
  <si>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</si>
  <si>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</si>
  <si>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</si>
  <si>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</si>
  <si>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</si>
  <si>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</si>
  <si>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</si>
  <si>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</si>
  <si>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</si>
  <si>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</si>
  <si>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</si>
  <si>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</si>
  <si>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</si>
  <si>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</si>
  <si>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</si>
  <si>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</si>
  <si>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</si>
  <si>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</si>
  <si>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</si>
  <si>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</si>
  <si>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</si>
  <si>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</si>
  <si>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</si>
  <si>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</si>
  <si>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</si>
  <si>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</si>
  <si>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</si>
  <si>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</si>
  <si>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</si>
  <si>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</si>
  <si>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</si>
  <si>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</si>
  <si>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</si>
  <si>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</si>
  <si>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</si>
  <si>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</si>
  <si>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</si>
  <si>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</si>
  <si>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</si>
  <si>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</si>
  <si>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</si>
  <si>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</si>
  <si>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</si>
  <si>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</si>
  <si>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</si>
  <si>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</si>
  <si>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</si>
  <si>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</si>
  <si>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</si>
  <si>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</si>
  <si>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</si>
  <si>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</si>
  <si>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</si>
  <si>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</si>
  <si>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</si>
  <si>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</si>
  <si>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</si>
  <si>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</si>
  <si>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</si>
  <si>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</si>
  <si>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</si>
  <si>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</si>
  <si>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</si>
  <si>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</si>
  <si>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</si>
  <si>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</si>
  <si>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</si>
  <si>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</si>
  <si>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</si>
  <si>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</si>
  <si>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</si>
  <si>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</si>
  <si>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</si>
  <si>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</si>
  <si>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</si>
  <si>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</si>
  <si>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</si>
  <si>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</si>
  <si>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</si>
  <si>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</si>
  <si>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</si>
  <si>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</si>
  <si>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</si>
  <si>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</si>
  <si>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</si>
  <si>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</si>
  <si>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</si>
  <si>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</si>
  <si>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</si>
  <si>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</si>
  <si>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</si>
  <si>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</si>
  <si>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</si>
  <si>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</si>
  <si>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</si>
  <si>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</si>
  <si>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</si>
  <si>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</si>
  <si>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</si>
  <si>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</si>
  <si>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</si>
  <si>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</si>
  <si>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</si>
  <si>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</si>
  <si>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</si>
  <si>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</si>
  <si>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</si>
  <si>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</si>
  <si>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</si>
  <si>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</si>
  <si>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</si>
  <si>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</si>
  <si>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</si>
  <si>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</si>
  <si>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</si>
  <si>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</si>
  <si>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</si>
  <si>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</si>
  <si>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</si>
  <si>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</si>
  <si>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</si>
  <si>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</si>
  <si>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</si>
  <si>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</si>
  <si>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</si>
  <si>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</si>
  <si>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</si>
  <si>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</si>
  <si>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</si>
  <si>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</si>
  <si>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</si>
  <si>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</si>
  <si>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</si>
  <si>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</si>
  <si>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</si>
  <si>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</si>
  <si>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</si>
  <si>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</si>
  <si>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</si>
  <si>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</si>
  <si>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</si>
  <si>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</si>
  <si>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</si>
  <si>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</si>
  <si>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</si>
  <si>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</si>
  <si>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</si>
  <si>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</si>
  <si>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</si>
  <si>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</si>
  <si>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</si>
  <si>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</si>
  <si>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</si>
  <si>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</si>
  <si>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</si>
  <si>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</si>
  <si>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</si>
  <si>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</si>
  <si>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</si>
  <si>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</si>
  <si>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</si>
  <si>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</si>
  <si>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</si>
  <si>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</si>
  <si>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</si>
  <si>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</si>
  <si>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</si>
  <si>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</si>
  <si>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</si>
  <si>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</si>
  <si>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</si>
  <si>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</si>
  <si>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</si>
  <si>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</si>
  <si>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</si>
  <si>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</si>
  <si>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</si>
  <si>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</si>
  <si>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</si>
  <si>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</si>
  <si>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</si>
  <si>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</si>
  <si>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</si>
  <si>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</si>
  <si>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</si>
  <si>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</si>
  <si>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</si>
  <si>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</si>
  <si>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</si>
  <si>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</si>
  <si>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</si>
  <si>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</si>
  <si>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</si>
  <si>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</si>
  <si>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</si>
  <si>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</si>
  <si>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</si>
  <si>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</si>
  <si>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</si>
  <si>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</si>
  <si>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</si>
  <si>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</si>
  <si>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</si>
  <si>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</si>
  <si>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</si>
  <si>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</si>
  <si>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</si>
  <si>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</si>
  <si>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</si>
  <si>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</si>
  <si>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</si>
  <si>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</si>
  <si>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</si>
  <si>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</si>
  <si>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</si>
  <si>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</si>
  <si>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</si>
  <si>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</si>
  <si>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</si>
  <si>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</si>
  <si>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</si>
  <si>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</si>
  <si>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</si>
  <si>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</si>
  <si>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</si>
  <si>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</si>
  <si>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</si>
  <si>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</si>
  <si>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</si>
  <si>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</si>
  <si>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</si>
  <si>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</si>
  <si>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</si>
  <si>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</si>
  <si>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</si>
  <si>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</si>
  <si>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</si>
  <si>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</si>
  <si>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</si>
  <si>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</si>
  <si>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</si>
  <si>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</si>
  <si>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</si>
  <si>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</si>
  <si>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</si>
  <si>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</si>
  <si>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</si>
  <si>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</si>
  <si>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</si>
  <si>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</si>
  <si>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</si>
  <si>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</si>
  <si>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</si>
  <si>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</si>
  <si>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</si>
  <si>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</si>
  <si>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</si>
  <si>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</si>
  <si>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</si>
  <si>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</si>
  <si>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</si>
  <si>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</si>
  <si>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</si>
  <si>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</si>
  <si>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</si>
  <si>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</si>
  <si>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</si>
  <si>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</si>
  <si>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</si>
  <si>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</si>
  <si>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</si>
  <si>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</si>
  <si>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</si>
  <si>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</si>
  <si>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</si>
  <si>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</si>
  <si>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</si>
  <si>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</si>
  <si>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</si>
  <si>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</si>
  <si>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</si>
  <si>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</si>
  <si>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</si>
  <si>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</si>
  <si>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</si>
  <si>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</si>
  <si>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</si>
  <si>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</si>
  <si>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</si>
  <si>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</si>
  <si>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</si>
  <si>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</si>
  <si>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</si>
  <si>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</si>
  <si>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</si>
  <si>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</si>
  <si>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</si>
  <si>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</si>
  <si>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</si>
  <si>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</si>
  <si>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</si>
  <si>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</si>
  <si>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</si>
  <si>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</si>
  <si>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</si>
  <si>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</si>
  <si>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</si>
  <si>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</si>
  <si>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</si>
  <si>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</si>
  <si>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</si>
  <si>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</si>
  <si>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</si>
  <si>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</si>
  <si>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</si>
  <si>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</si>
  <si>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</si>
  <si>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</si>
  <si>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</si>
  <si>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</si>
  <si>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</si>
  <si>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</si>
  <si>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</si>
  <si>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</si>
  <si>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</si>
  <si>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</si>
  <si>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</si>
  <si>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</si>
  <si>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</si>
  <si>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</si>
  <si>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</si>
  <si>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</si>
  <si>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</si>
  <si>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</si>
  <si>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</si>
  <si>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</si>
  <si>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</si>
  <si>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</si>
  <si>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</si>
  <si>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</si>
  <si>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</si>
  <si>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</si>
  <si>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</si>
  <si>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</si>
  <si>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</si>
  <si>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</si>
  <si>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</si>
  <si>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</si>
  <si>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</si>
  <si>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</si>
  <si>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</si>
  <si>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</si>
  <si>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</si>
  <si>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</si>
  <si>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</si>
  <si>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</si>
  <si>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</si>
  <si>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</si>
  <si>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</si>
  <si>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</si>
  <si>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</si>
  <si>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</si>
  <si>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</si>
  <si>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</si>
  <si>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</si>
  <si>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</si>
  <si>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</si>
  <si>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</si>
  <si>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</si>
  <si>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</si>
  <si>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</si>
  <si>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</si>
  <si>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</si>
  <si>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</si>
  <si>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</si>
  <si>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</si>
  <si>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</si>
  <si>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</si>
  <si>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</si>
  <si>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</si>
  <si>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</si>
  <si>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</si>
  <si>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</si>
  <si>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</si>
  <si>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</si>
  <si>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</si>
  <si>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</si>
  <si>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</si>
  <si>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</si>
  <si>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</si>
  <si>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</si>
  <si>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</si>
  <si>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</si>
  <si>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</si>
  <si>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</si>
  <si>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</si>
  <si>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</si>
  <si>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</si>
  <si>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</si>
  <si>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</si>
  <si>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</si>
  <si>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</si>
  <si>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</si>
  <si>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</si>
  <si>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</si>
  <si>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</si>
  <si>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</si>
  <si>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</si>
  <si>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</si>
  <si>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</si>
  <si>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</si>
  <si>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</si>
  <si>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</si>
  <si>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</si>
  <si>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</si>
  <si>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</si>
  <si>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</si>
  <si>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</si>
  <si>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</si>
  <si>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</si>
  <si>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</si>
  <si>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</si>
  <si>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</si>
  <si>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</si>
  <si>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</si>
  <si>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</si>
  <si>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</si>
  <si>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</si>
  <si>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</si>
  <si>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</si>
  <si>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</si>
  <si>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</si>
  <si>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</si>
  <si>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</si>
  <si>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</si>
  <si>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</si>
  <si>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</si>
  <si>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</si>
  <si>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</si>
  <si>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</si>
  <si>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</si>
  <si>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</si>
  <si>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</si>
  <si>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</si>
  <si>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</si>
  <si>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</si>
  <si>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</si>
  <si>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</si>
  <si>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</si>
  <si>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</si>
  <si>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</si>
  <si>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</si>
  <si>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</si>
  <si>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</si>
  <si>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</si>
  <si>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</si>
  <si>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</si>
  <si>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</si>
  <si>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</si>
  <si>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</si>
  <si>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</si>
  <si>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</si>
  <si>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</si>
  <si>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</si>
  <si>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</si>
  <si>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</si>
  <si>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</si>
  <si>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</si>
  <si>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</si>
  <si>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</si>
  <si>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</si>
  <si>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</si>
  <si>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</si>
  <si>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</si>
  <si>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</si>
  <si>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</si>
  <si>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</si>
  <si>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</si>
  <si>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</si>
  <si>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</si>
  <si>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</si>
  <si>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</si>
  <si>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</si>
  <si>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</si>
  <si>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</si>
  <si>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</si>
  <si>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</si>
  <si>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</si>
  <si>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</si>
  <si>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</si>
  <si>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</si>
  <si>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</si>
  <si>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</si>
  <si>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</si>
  <si>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</si>
  <si>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</si>
  <si>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</si>
  <si>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</si>
  <si>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</si>
  <si>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</si>
  <si>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</si>
  <si>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</si>
  <si>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</si>
  <si>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</si>
  <si>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</si>
  <si>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</si>
  <si>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</si>
  <si>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</si>
  <si>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</si>
  <si>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</si>
  <si>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</si>
  <si>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</si>
  <si>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</si>
  <si>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</si>
  <si>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</si>
  <si>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</si>
  <si>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</si>
  <si>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</si>
  <si>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</si>
  <si>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</si>
  <si>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</si>
  <si>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</si>
  <si>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</si>
  <si>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</si>
  <si>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</si>
  <si>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</si>
  <si>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</si>
  <si>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</si>
  <si>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</si>
  <si>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</si>
  <si>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</si>
  <si>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</si>
  <si>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</si>
  <si>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</si>
  <si>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</si>
  <si>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</si>
  <si>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</si>
  <si>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</si>
  <si>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</si>
  <si>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</si>
  <si>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</si>
  <si>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</si>
  <si>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</si>
  <si>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</si>
  <si>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</si>
  <si>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</si>
  <si>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</si>
  <si>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</si>
  <si>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</si>
  <si>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</si>
  <si>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</si>
  <si>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</si>
  <si>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</si>
  <si>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</si>
  <si>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</si>
  <si>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</si>
  <si>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</si>
  <si>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</si>
  <si>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</si>
  <si>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</si>
  <si>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</si>
  <si>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</si>
  <si>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</si>
  <si>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</si>
  <si>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</si>
  <si>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</si>
  <si>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</si>
  <si>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</si>
  <si>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</si>
  <si>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</si>
  <si>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</si>
  <si>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</si>
  <si>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</si>
  <si>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</si>
  <si>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</si>
  <si>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</si>
  <si>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</si>
  <si>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</si>
  <si>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</si>
  <si>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</si>
  <si>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</si>
  <si>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</si>
  <si>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</si>
  <si>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</si>
  <si>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</si>
  <si>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</si>
  <si>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</si>
  <si>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</si>
  <si>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</si>
  <si>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</si>
  <si>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</si>
  <si>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</si>
  <si>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</si>
  <si>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</si>
  <si>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</si>
  <si>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</si>
  <si>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</si>
  <si>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</si>
  <si>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</si>
  <si>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</si>
  <si>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</si>
  <si>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</si>
  <si>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</si>
  <si>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</si>
  <si>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</si>
  <si>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</si>
  <si>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</si>
  <si>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</si>
  <si>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</si>
  <si>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</si>
  <si>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</si>
  <si>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</si>
  <si>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</si>
  <si>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</si>
  <si>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</si>
  <si>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</si>
  <si>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</si>
  <si>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</si>
  <si>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</si>
  <si>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</si>
  <si>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</si>
  <si>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</si>
  <si>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</si>
  <si>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</si>
  <si>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</si>
  <si>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</si>
  <si>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</si>
  <si>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</si>
  <si>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</si>
  <si>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</si>
  <si>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</si>
  <si>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</si>
  <si>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</si>
  <si>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</si>
  <si>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</si>
  <si>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</si>
  <si>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</si>
  <si>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</si>
  <si>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</si>
  <si>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</si>
  <si>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</si>
  <si>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</si>
  <si>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</si>
  <si>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</si>
  <si>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</si>
  <si>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</si>
  <si>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</si>
  <si>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</si>
  <si>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</si>
  <si>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</si>
  <si>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</si>
  <si>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</si>
  <si>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</si>
  <si>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</si>
  <si>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</si>
  <si>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</si>
  <si>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</si>
  <si>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</si>
  <si>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</si>
  <si>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</si>
  <si>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</si>
  <si>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</si>
  <si>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</si>
  <si>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</si>
  <si>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</si>
  <si>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</si>
  <si>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</si>
  <si>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</si>
  <si>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</si>
  <si>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</si>
  <si>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</si>
  <si>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</si>
  <si>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</si>
  <si>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</si>
  <si>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</si>
  <si>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</si>
  <si>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</si>
  <si>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</si>
  <si>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</si>
  <si>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</si>
  <si>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</si>
  <si>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</si>
  <si>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</si>
  <si>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</si>
  <si>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</si>
  <si>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</si>
  <si>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</si>
  <si>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</si>
  <si>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</si>
  <si>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</si>
  <si>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</si>
  <si>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</si>
  <si>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</si>
  <si>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</si>
  <si>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</si>
  <si>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</si>
  <si>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</si>
  <si>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</si>
  <si>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</si>
  <si>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</si>
  <si>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</si>
  <si>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</si>
  <si>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</si>
  <si>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</si>
  <si>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</si>
  <si>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</si>
  <si>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</si>
  <si>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</si>
  <si>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</si>
  <si>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</si>
  <si>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</si>
  <si>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</si>
  <si>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</si>
  <si>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</si>
  <si>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</si>
  <si>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</si>
  <si>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</si>
  <si>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</si>
  <si>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</si>
  <si>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</si>
  <si>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</si>
  <si>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</si>
  <si>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</si>
  <si>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</si>
  <si>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</si>
  <si>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</si>
  <si>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</si>
  <si>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</si>
  <si>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</si>
  <si>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</si>
  <si>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</si>
  <si>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</si>
  <si>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</si>
  <si>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</si>
  <si>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</si>
  <si>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</si>
  <si>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</si>
  <si>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</si>
  <si>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</si>
  <si>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</si>
  <si>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</si>
  <si>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</si>
  <si>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</si>
  <si>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</si>
  <si>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</si>
  <si>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</si>
  <si>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</si>
  <si>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</si>
  <si>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</si>
  <si>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</si>
  <si>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</si>
  <si>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</si>
  <si>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</si>
  <si>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</si>
  <si>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</si>
  <si>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</si>
  <si>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</si>
  <si>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</si>
  <si>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</si>
  <si>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</si>
  <si>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</si>
  <si>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</si>
  <si>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</si>
  <si>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</si>
  <si>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</si>
  <si>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</si>
  <si>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</si>
  <si>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</si>
  <si>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</si>
  <si>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</si>
  <si>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</si>
  <si>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</si>
  <si>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</si>
  <si>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</si>
  <si>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</si>
  <si>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</si>
  <si>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</si>
  <si>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</si>
  <si>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</si>
  <si>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</si>
  <si>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</si>
  <si>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</si>
  <si>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</si>
  <si>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</si>
  <si>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</si>
  <si>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</si>
  <si>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</si>
  <si>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</si>
  <si>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</si>
  <si>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</si>
  <si>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</si>
  <si>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</si>
  <si>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</si>
  <si>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</si>
  <si>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</si>
  <si>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</si>
  <si>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</si>
  <si>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</si>
  <si>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</si>
  <si>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</si>
  <si>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</si>
  <si>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</si>
  <si>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</si>
  <si>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</si>
  <si>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</si>
  <si>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</si>
  <si>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</si>
  <si>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</si>
  <si>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</si>
  <si>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</si>
  <si>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</si>
  <si>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</si>
  <si>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</si>
  <si>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</si>
  <si>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</si>
  <si>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</si>
  <si>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</si>
  <si>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</si>
  <si>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</si>
  <si>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</si>
  <si>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</si>
  <si>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</si>
  <si>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</si>
  <si>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</si>
  <si>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</si>
  <si>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</si>
  <si>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</si>
  <si>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</si>
  <si>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</si>
  <si>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</si>
  <si>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</si>
  <si>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</si>
  <si>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</si>
  <si>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</si>
  <si>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</si>
  <si>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</si>
  <si>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</si>
  <si>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</si>
  <si>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</si>
  <si>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</si>
  <si>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</si>
  <si>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</si>
  <si>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</si>
  <si>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</si>
  <si>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</si>
  <si>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</si>
  <si>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</si>
  <si>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</si>
  <si>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</si>
  <si>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</si>
  <si>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</si>
  <si>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</si>
  <si>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</si>
  <si>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</si>
  <si>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</si>
  <si>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</si>
  <si>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</si>
  <si>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</si>
  <si>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</si>
  <si>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</si>
  <si>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</si>
  <si>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</si>
  <si>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</si>
  <si>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</si>
  <si>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</si>
  <si>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</si>
  <si>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</si>
  <si>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</si>
  <si>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</si>
  <si>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</si>
  <si>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</si>
  <si>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</si>
  <si>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</si>
  <si>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</si>
  <si>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</si>
  <si>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</si>
  <si>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</si>
  <si>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</si>
  <si>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</si>
  <si>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</si>
  <si>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</si>
  <si>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</si>
  <si>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</si>
  <si>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</si>
  <si>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</si>
  <si>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</si>
  <si>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</si>
  <si>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</si>
  <si>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</si>
  <si>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</si>
  <si>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</si>
  <si>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</si>
  <si>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</si>
  <si>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</si>
  <si>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</si>
  <si>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</si>
  <si>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</si>
  <si>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</si>
  <si>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</si>
  <si>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</si>
  <si>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</si>
  <si>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</si>
  <si>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</si>
  <si>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</si>
  <si>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</si>
  <si>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</si>
  <si>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</si>
  <si>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</si>
  <si>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</si>
  <si>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</si>
  <si>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</si>
  <si>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</si>
  <si>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</si>
  <si>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</si>
  <si>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</si>
  <si>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</si>
  <si>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</si>
  <si>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</si>
  <si>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</si>
  <si>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</si>
  <si>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</si>
  <si>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</si>
  <si>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</si>
  <si>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</si>
  <si>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</si>
  <si>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</si>
  <si>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</si>
  <si>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</si>
  <si>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</si>
  <si>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</si>
  <si>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</si>
  <si>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</si>
  <si>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</si>
  <si>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</si>
  <si>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</si>
  <si>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</si>
  <si>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</si>
  <si>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</si>
  <si>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</si>
  <si>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</si>
  <si>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</si>
  <si>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</si>
  <si>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</si>
  <si>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</si>
  <si>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</si>
  <si>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</si>
  <si>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</si>
  <si>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</si>
  <si>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</si>
  <si>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</si>
  <si>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</si>
  <si>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</si>
  <si>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</si>
  <si>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</si>
  <si>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</si>
  <si>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</si>
  <si>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</si>
  <si>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</si>
  <si>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</si>
  <si>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</si>
  <si>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</si>
  <si>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</si>
  <si>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</si>
  <si>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</si>
  <si>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</si>
  <si>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</si>
  <si>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</si>
  <si>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</si>
  <si>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</si>
  <si>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</si>
  <si>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</si>
  <si>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</si>
  <si>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</si>
  <si>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</si>
  <si>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</si>
  <si>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</si>
  <si>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</si>
  <si>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</si>
  <si>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</si>
  <si>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</si>
  <si>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</si>
  <si>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</si>
  <si>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</si>
  <si>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</si>
  <si>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</si>
  <si>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</si>
  <si>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</si>
  <si>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</si>
  <si>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</si>
  <si>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</si>
  <si>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</si>
  <si>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</si>
  <si>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</si>
  <si>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</si>
  <si>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</si>
  <si>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</si>
  <si>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</si>
  <si>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</si>
  <si>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</si>
  <si>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</si>
  <si>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</si>
  <si>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</si>
  <si>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</si>
  <si>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</si>
  <si>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</si>
  <si>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</si>
  <si>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</si>
  <si>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</si>
  <si>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</si>
  <si>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</si>
  <si>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</si>
  <si>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</si>
  <si>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</si>
  <si>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</si>
  <si>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</si>
  <si>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</si>
  <si>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</si>
  <si>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</si>
  <si>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</si>
  <si>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</si>
  <si>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</si>
  <si>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</si>
  <si>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</si>
  <si>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</si>
  <si>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</si>
  <si>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</si>
  <si>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</si>
  <si>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</si>
  <si>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</si>
  <si>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</si>
  <si>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</si>
  <si>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</si>
  <si>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</si>
  <si>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</si>
  <si>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</si>
  <si>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</si>
  <si>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</si>
  <si>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</si>
  <si>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</si>
  <si>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</si>
  <si>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</si>
  <si>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</si>
  <si>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</si>
  <si>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</si>
  <si>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</si>
  <si>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</si>
  <si>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</si>
  <si>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</si>
  <si>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</si>
  <si>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</si>
  <si>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</si>
  <si>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</si>
  <si>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</si>
  <si>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</si>
  <si>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</si>
  <si>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</si>
  <si>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</si>
  <si>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</si>
  <si>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</si>
  <si>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</si>
  <si>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</si>
  <si>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</si>
  <si>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</si>
  <si>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</si>
  <si>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</si>
  <si>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</si>
  <si>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</si>
  <si>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</si>
  <si>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</si>
  <si>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</si>
  <si>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</si>
  <si>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</si>
  <si>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</si>
  <si>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</si>
  <si>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</si>
  <si>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</si>
  <si>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</si>
  <si>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</si>
  <si>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</si>
  <si>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</si>
  <si>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</si>
  <si>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</si>
  <si>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</si>
  <si>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</si>
  <si>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</si>
  <si>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</si>
  <si>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</si>
  <si>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</si>
  <si>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</si>
  <si>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</si>
  <si>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</si>
  <si>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</si>
  <si>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</si>
  <si>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</si>
  <si>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</si>
  <si>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</si>
  <si>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</si>
  <si>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</si>
  <si>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</si>
  <si>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</si>
  <si>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</si>
  <si>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</si>
  <si>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</si>
  <si>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</si>
  <si>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</si>
  <si>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</si>
  <si>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</si>
  <si>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</si>
  <si>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</si>
  <si>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</si>
  <si>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</si>
  <si>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</si>
  <si>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</si>
  <si>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</si>
  <si>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</si>
  <si>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</si>
  <si>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</si>
  <si>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</si>
  <si>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</si>
  <si>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</si>
  <si>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</si>
  <si>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</si>
  <si>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</si>
  <si>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</si>
  <si>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</si>
  <si>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</si>
  <si>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</si>
  <si>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</si>
  <si>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</si>
  <si>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</si>
  <si>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</si>
  <si>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</si>
  <si>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</si>
  <si>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</si>
  <si>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</si>
  <si>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</si>
  <si>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</si>
  <si>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</si>
  <si>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</si>
  <si>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</si>
  <si>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</si>
  <si>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</si>
  <si>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</si>
  <si>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</si>
  <si>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</si>
  <si>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</si>
  <si>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</si>
  <si>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</si>
  <si>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</si>
  <si>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</si>
  <si>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</si>
  <si>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</si>
  <si>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</si>
  <si>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</si>
  <si>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</si>
  <si>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</si>
  <si>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</si>
  <si>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</si>
  <si>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</si>
  <si>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</si>
  <si>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</si>
  <si>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</si>
  <si>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</si>
  <si>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</si>
  <si>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</si>
  <si>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</si>
  <si>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</si>
  <si>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</si>
  <si>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</si>
  <si>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</si>
  <si>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</si>
  <si>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</si>
  <si>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</si>
  <si>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</si>
  <si>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</si>
  <si>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</si>
  <si>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</si>
  <si>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</si>
  <si>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</si>
  <si>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</si>
  <si>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</si>
  <si>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</si>
  <si>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</si>
  <si>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</si>
  <si>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</si>
  <si>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</si>
  <si>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</si>
  <si>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</si>
  <si>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</si>
  <si>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</si>
  <si>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</si>
  <si>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</si>
  <si>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</si>
  <si>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</si>
  <si>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</si>
  <si>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</si>
  <si>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</si>
  <si>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</si>
  <si>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</si>
  <si>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</si>
  <si>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</si>
  <si>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</si>
  <si>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</si>
  <si>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</si>
  <si>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</si>
  <si>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</si>
  <si>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</si>
  <si>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</si>
  <si>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</si>
  <si>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</si>
  <si>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</si>
  <si>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</si>
  <si>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</si>
  <si>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</si>
  <si>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</si>
  <si>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</si>
  <si>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</si>
  <si>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</si>
  <si>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</si>
  <si>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</si>
  <si>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</si>
  <si>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</si>
  <si>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</si>
  <si>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</si>
  <si>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</si>
  <si>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</si>
  <si>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</si>
  <si>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</si>
  <si>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</si>
  <si>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</si>
  <si>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</si>
  <si>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</si>
  <si>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</si>
  <si>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</si>
  <si>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</si>
  <si>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</si>
  <si>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</si>
  <si>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</si>
  <si>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</si>
  <si>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</si>
  <si>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</si>
  <si>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</si>
  <si>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</si>
  <si>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</si>
  <si>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</si>
  <si>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</si>
  <si>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</si>
  <si>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</si>
  <si>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</si>
  <si>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</si>
  <si>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</si>
  <si>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</si>
  <si>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</si>
  <si>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</si>
  <si>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</si>
  <si>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</si>
  <si>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</si>
  <si>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</si>
  <si>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</si>
  <si>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</si>
  <si>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</si>
  <si>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</si>
  <si>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</si>
  <si>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</si>
  <si>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</si>
  <si>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</si>
  <si>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</si>
  <si>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</si>
  <si>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</si>
  <si>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</si>
  <si>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</si>
  <si>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</si>
  <si>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</si>
  <si>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</si>
  <si>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</si>
  <si>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</si>
  <si>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</si>
  <si>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</si>
  <si>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</si>
  <si>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</si>
  <si>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</si>
  <si>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</si>
  <si>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</si>
  <si>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</si>
  <si>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</si>
  <si>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</si>
  <si>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</si>
  <si>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</si>
  <si>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</si>
  <si>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</si>
  <si>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</si>
  <si>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</si>
  <si>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</si>
  <si>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</si>
  <si>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</si>
  <si>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</si>
  <si>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</si>
  <si>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</si>
  <si>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</si>
  <si>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</si>
  <si>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</si>
  <si>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</si>
  <si>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</si>
  <si>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</si>
  <si>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</si>
  <si>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</si>
  <si>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</si>
  <si>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</si>
  <si>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</si>
  <si>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</si>
  <si>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</si>
  <si>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</si>
  <si>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</si>
  <si>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</si>
  <si>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</si>
  <si>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</si>
  <si>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</si>
  <si>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</si>
  <si>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</si>
  <si>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</si>
  <si>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</si>
  <si>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</si>
  <si>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</si>
  <si>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</si>
  <si>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</si>
  <si>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</si>
  <si>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</si>
  <si>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</si>
  <si>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</si>
  <si>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</si>
  <si>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</si>
  <si>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</si>
  <si>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</si>
  <si>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</si>
  <si>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</si>
  <si>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</si>
  <si>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</si>
  <si>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</si>
  <si>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</si>
  <si>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</si>
  <si>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</si>
  <si>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</si>
  <si>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</si>
  <si>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</si>
  <si>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</si>
  <si>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</si>
  <si>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</si>
  <si>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</si>
  <si>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</si>
  <si>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</si>
  <si>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</si>
  <si>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</si>
  <si>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</si>
  <si>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</si>
  <si>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</si>
  <si>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</si>
  <si>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</si>
  <si>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</si>
  <si>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</si>
  <si>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</si>
  <si>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</si>
  <si>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</si>
  <si>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</si>
  <si>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</si>
  <si>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</si>
  <si>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</si>
  <si>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</si>
  <si>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</si>
  <si>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</si>
  <si>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</si>
  <si>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</si>
  <si>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</si>
  <si>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</si>
  <si>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</si>
  <si>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</si>
  <si>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</si>
  <si>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</si>
  <si>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</si>
  <si>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</si>
  <si>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</si>
  <si>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</si>
  <si>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</si>
  <si>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</si>
  <si>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</si>
  <si>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</si>
  <si>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</si>
  <si>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</si>
  <si>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</si>
  <si>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</si>
  <si>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</si>
  <si>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</si>
  <si>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</si>
  <si>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</si>
  <si>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</si>
  <si>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</si>
  <si>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</si>
  <si>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</si>
  <si>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</si>
  <si>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</si>
  <si>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</si>
  <si>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</si>
  <si>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</si>
  <si>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</si>
  <si>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</si>
  <si>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</si>
  <si>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</si>
  <si>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</si>
  <si>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</si>
  <si>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</si>
  <si>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</si>
  <si>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</si>
  <si>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</si>
  <si>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</si>
  <si>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</si>
  <si>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</si>
  <si>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</si>
  <si>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</si>
  <si>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</si>
  <si>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</si>
  <si>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</si>
  <si>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</si>
  <si>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</si>
  <si>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</si>
  <si>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</si>
  <si>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</si>
  <si>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</si>
  <si>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</si>
  <si>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</si>
  <si>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</si>
  <si>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</si>
  <si>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</si>
  <si>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</si>
  <si>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</si>
  <si>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</si>
  <si>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</si>
  <si>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</si>
  <si>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</si>
  <si>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</si>
  <si>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</si>
  <si>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</si>
  <si>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</si>
  <si>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</si>
  <si>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</si>
  <si>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</si>
  <si>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</si>
  <si>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</si>
  <si>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</si>
  <si>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</si>
  <si>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</si>
  <si>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</si>
  <si>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</si>
  <si>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</si>
  <si>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</si>
  <si>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</si>
  <si>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</si>
  <si>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</si>
  <si>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</si>
  <si>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</si>
  <si>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</si>
  <si>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</si>
  <si>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</si>
  <si>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</si>
  <si>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</si>
  <si>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</si>
  <si>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</si>
  <si>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</si>
  <si>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</si>
  <si>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</si>
  <si>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</si>
  <si>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</si>
  <si>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</si>
  <si>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</si>
  <si>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</si>
  <si>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</si>
  <si>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</si>
  <si>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</si>
  <si>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</si>
  <si>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</si>
  <si>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</si>
  <si>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</si>
  <si>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</si>
  <si>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</si>
  <si>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</si>
  <si>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</si>
  <si>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</si>
  <si>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</si>
  <si>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</si>
  <si>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</si>
  <si>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</si>
  <si>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</si>
  <si>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</si>
  <si>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</si>
  <si>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</si>
  <si>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</si>
  <si>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</si>
  <si>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</si>
  <si>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</si>
  <si>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</si>
  <si>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</si>
  <si>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</si>
  <si>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</si>
  <si>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</si>
  <si>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</si>
  <si>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</si>
  <si>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</si>
  <si>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</si>
  <si>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</si>
  <si>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</si>
  <si>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</si>
  <si>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</si>
  <si>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</si>
  <si>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</si>
  <si>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</si>
  <si>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</si>
  <si>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</si>
  <si>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</si>
  <si>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</si>
  <si>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</si>
  <si>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</si>
  <si>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</si>
  <si>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</si>
  <si>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</si>
  <si>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</si>
  <si>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</si>
  <si>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</si>
  <si>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</si>
  <si>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</si>
  <si>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</si>
  <si>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</si>
  <si>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</si>
  <si>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</si>
  <si>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</si>
  <si>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</si>
  <si>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</si>
  <si>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</si>
  <si>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</si>
  <si>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</si>
  <si>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</si>
  <si>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</si>
  <si>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</si>
  <si>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</si>
  <si>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</si>
  <si>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</si>
  <si>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</si>
  <si>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</si>
  <si>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</si>
  <si>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</si>
  <si>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</si>
  <si>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</si>
  <si>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</si>
  <si>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</si>
  <si>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</si>
  <si>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</si>
  <si>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</si>
  <si>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</si>
  <si>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</si>
  <si>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</si>
  <si>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</si>
  <si>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</si>
  <si>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</si>
  <si>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</si>
  <si>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</si>
  <si>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</si>
  <si>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</si>
  <si>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</si>
  <si>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</si>
  <si>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</si>
  <si>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</si>
  <si>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</si>
  <si>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</si>
  <si>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</si>
  <si>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</si>
  <si>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</si>
  <si>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</si>
  <si>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</si>
  <si>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</si>
  <si>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</si>
  <si>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</si>
  <si>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</si>
  <si>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</si>
  <si>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</si>
  <si>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</si>
  <si>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</si>
  <si>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</si>
  <si>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</si>
  <si>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</si>
  <si>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</si>
  <si>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</si>
  <si>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</si>
  <si>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</si>
  <si>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</si>
  <si>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</si>
  <si>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</si>
  <si>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</si>
  <si>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</si>
  <si>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</si>
  <si>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</si>
  <si>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</si>
  <si>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</si>
  <si>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</si>
  <si>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</si>
  <si>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</si>
  <si>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</si>
  <si>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</si>
  <si>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</si>
  <si>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</si>
  <si>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</si>
  <si>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</si>
  <si>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</si>
  <si>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</si>
  <si>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</si>
  <si>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</si>
  <si>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</si>
  <si>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</si>
  <si>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</si>
  <si>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</si>
  <si>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</si>
  <si>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</si>
  <si>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</si>
  <si>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</si>
  <si>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</si>
  <si>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</si>
  <si>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</si>
  <si>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</si>
  <si>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</si>
  <si>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</si>
  <si>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</si>
  <si>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</si>
  <si>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</si>
  <si>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</si>
  <si>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</si>
  <si>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</si>
  <si>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</si>
  <si>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</si>
  <si>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</si>
  <si>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</si>
  <si>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</si>
  <si>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</si>
  <si>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</si>
  <si>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</si>
  <si>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</si>
  <si>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</si>
  <si>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</si>
  <si>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</si>
  <si>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</si>
  <si>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</si>
  <si>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</si>
  <si>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</si>
  <si>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</si>
  <si>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</si>
  <si>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</si>
  <si>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</si>
  <si>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</si>
  <si>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</si>
  <si>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</si>
  <si>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</si>
  <si>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</si>
  <si>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</si>
  <si>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</si>
  <si>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</si>
  <si>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</si>
  <si>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</si>
  <si>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</si>
  <si>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</si>
  <si>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</si>
  <si>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</si>
  <si>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</si>
  <si>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</si>
  <si>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</si>
  <si>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</si>
  <si>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</si>
  <si>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</si>
  <si>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</si>
  <si>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</si>
  <si>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</si>
  <si>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</si>
  <si>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</si>
  <si>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</si>
  <si>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</si>
  <si>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</si>
  <si>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</si>
  <si>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</si>
  <si>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</si>
  <si>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</si>
  <si>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</si>
  <si>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</si>
  <si>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</si>
  <si>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</si>
  <si>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</si>
  <si>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</si>
  <si>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</si>
  <si>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</si>
  <si>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</si>
  <si>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</si>
  <si>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</si>
  <si>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</si>
  <si>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</si>
  <si>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</si>
  <si>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</si>
  <si>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</si>
  <si>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</si>
  <si>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</si>
  <si>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</si>
  <si>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</si>
  <si>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</si>
  <si>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</si>
  <si>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</si>
  <si>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</si>
  <si>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</si>
  <si>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</si>
  <si>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</si>
  <si>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</si>
  <si>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</si>
  <si>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</si>
  <si>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</si>
  <si>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</si>
  <si>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</si>
  <si>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</si>
  <si>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</si>
  <si>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</si>
  <si>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</si>
  <si>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</si>
  <si>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</si>
  <si>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</si>
  <si>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</si>
  <si>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</si>
  <si>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</si>
  <si>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</si>
  <si>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</si>
  <si>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</si>
  <si>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</si>
  <si>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</si>
  <si>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</si>
  <si>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</si>
  <si>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</si>
  <si>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</si>
  <si>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</si>
  <si>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</si>
  <si>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</si>
  <si>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</si>
  <si>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</si>
  <si>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</si>
  <si>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</si>
  <si>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</si>
  <si>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</si>
  <si>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</si>
  <si>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</si>
  <si>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</si>
  <si>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</si>
  <si>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</si>
  <si>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</si>
  <si>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</si>
  <si>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</si>
  <si>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</si>
  <si>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</si>
  <si>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</si>
  <si>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</si>
  <si>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</si>
  <si>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</si>
  <si>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</si>
  <si>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</si>
  <si>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</si>
  <si>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</si>
  <si>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</si>
  <si>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</si>
  <si>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</si>
  <si>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</si>
  <si>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</si>
  <si>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</si>
  <si>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</si>
  <si>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</si>
  <si>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</si>
  <si>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</si>
  <si>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</si>
  <si>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</si>
  <si>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</si>
  <si>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</si>
  <si>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</si>
  <si>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</si>
  <si>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</si>
  <si>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</si>
  <si>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</si>
  <si>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</si>
  <si>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</si>
  <si>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</si>
  <si>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</si>
  <si>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</si>
  <si>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</si>
  <si>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</si>
  <si>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</si>
  <si>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</si>
  <si>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</si>
  <si>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</si>
  <si>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</si>
  <si>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</si>
  <si>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</si>
  <si>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</si>
  <si>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</si>
  <si>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</si>
  <si>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</si>
  <si>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</si>
  <si>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</si>
  <si>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</si>
  <si>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</si>
  <si>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</si>
  <si>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</si>
  <si>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</si>
  <si>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</si>
  <si>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</si>
  <si>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</si>
  <si>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</si>
  <si>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</si>
  <si>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</si>
  <si>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</si>
  <si>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</si>
  <si>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</si>
  <si>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</si>
  <si>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</si>
  <si>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</si>
  <si>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</si>
  <si>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</si>
  <si>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</si>
  <si>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</si>
  <si>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</si>
  <si>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</si>
  <si>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</si>
  <si>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</si>
  <si>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</si>
  <si>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</si>
  <si>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</si>
  <si>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</si>
  <si>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</si>
  <si>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</si>
  <si>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</si>
  <si>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</si>
  <si>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</si>
  <si>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</si>
  <si>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</si>
  <si>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</si>
  <si>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</si>
  <si>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</si>
  <si>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</si>
  <si>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</si>
  <si>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</si>
  <si>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</si>
  <si>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</si>
  <si>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</si>
  <si>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</si>
  <si>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</si>
  <si>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</si>
  <si>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</si>
  <si>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</si>
  <si>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</si>
  <si>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</si>
  <si>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</si>
  <si>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</si>
  <si>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</si>
  <si>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</si>
  <si>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</si>
  <si>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</si>
  <si>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</si>
  <si>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</si>
  <si>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</si>
  <si>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</si>
  <si>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</si>
  <si>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</si>
  <si>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</si>
  <si>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</si>
  <si>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</si>
  <si>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</si>
  <si>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</si>
  <si>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</si>
  <si>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</si>
  <si>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</si>
  <si>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</si>
  <si>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</si>
  <si>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</si>
  <si>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</si>
  <si>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</si>
  <si>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</si>
  <si>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</si>
  <si>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</si>
  <si>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</si>
  <si>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</si>
  <si>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</si>
  <si>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</si>
  <si>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</si>
  <si>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</si>
  <si>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</si>
  <si>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</si>
  <si>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</si>
  <si>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</si>
  <si>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</si>
  <si>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</si>
  <si>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</si>
  <si>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</si>
  <si>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</si>
  <si>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</si>
  <si>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</si>
  <si>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</si>
  <si>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</si>
  <si>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</si>
  <si>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</si>
  <si>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</si>
  <si>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</si>
  <si>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</si>
  <si>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</si>
  <si>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</si>
  <si>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</si>
  <si>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</si>
  <si>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</si>
  <si>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</si>
  <si>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</si>
  <si>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</si>
  <si>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</si>
  <si>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</si>
  <si>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</si>
  <si>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</si>
  <si>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</si>
  <si>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</si>
  <si>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</si>
  <si>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</si>
  <si>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</si>
  <si>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</si>
  <si>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</si>
  <si>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</si>
  <si>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</si>
  <si>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</si>
  <si>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</si>
  <si>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</si>
  <si>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</si>
  <si>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</si>
  <si>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</si>
  <si>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</si>
  <si>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</si>
  <si>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</si>
  <si>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</si>
  <si>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</si>
  <si>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</si>
  <si>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</si>
  <si>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</si>
  <si>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</si>
  <si>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</si>
  <si>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</si>
  <si>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</si>
  <si>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</si>
  <si>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</si>
  <si>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</si>
  <si>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</si>
  <si>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</si>
  <si>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</si>
  <si>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</si>
  <si>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</si>
  <si>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</si>
  <si>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</si>
  <si>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</si>
  <si>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</si>
  <si>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</si>
  <si>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</si>
  <si>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</si>
  <si>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</si>
  <si>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</si>
  <si>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</si>
  <si>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</si>
  <si>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</si>
  <si>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</si>
  <si>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</si>
  <si>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</si>
  <si>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</si>
  <si>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</si>
  <si>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</si>
  <si>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</si>
  <si>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</si>
  <si>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</si>
  <si>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</si>
  <si>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</si>
  <si>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</si>
  <si>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</si>
  <si>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</si>
  <si>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</si>
  <si>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</si>
  <si>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</si>
  <si>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</si>
  <si>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</si>
  <si>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</si>
  <si>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</si>
  <si>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</si>
  <si>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</si>
  <si>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</si>
  <si>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</si>
  <si>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</si>
  <si>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</si>
  <si>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</si>
  <si>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</si>
  <si>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</si>
  <si>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</si>
  <si>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</si>
  <si>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</si>
  <si>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</si>
  <si>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</si>
  <si>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</si>
  <si>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</si>
  <si>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</si>
  <si>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</si>
  <si>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</si>
  <si>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</si>
  <si>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</si>
  <si>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</si>
  <si>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</si>
  <si>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</si>
  <si>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</si>
  <si>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</si>
  <si>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</si>
  <si>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</si>
  <si>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</si>
  <si>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</si>
  <si>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</si>
  <si>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</si>
  <si>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</si>
  <si>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</si>
  <si>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</si>
  <si>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</si>
  <si>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</si>
  <si>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</si>
  <si>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</si>
  <si>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</si>
  <si>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</si>
  <si>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</si>
  <si>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</si>
  <si>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</si>
  <si>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</si>
  <si>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</si>
  <si>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</si>
  <si>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</si>
  <si>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</si>
  <si>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</si>
  <si>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</si>
  <si>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</si>
  <si>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</si>
  <si>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</si>
  <si>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</si>
  <si>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</si>
  <si>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</si>
  <si>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</si>
  <si>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</si>
  <si>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</si>
  <si>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</si>
  <si>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</si>
  <si>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</si>
  <si>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</si>
  <si>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</si>
  <si>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</si>
  <si>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</si>
  <si>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</si>
  <si>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</si>
  <si>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</si>
  <si>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</si>
  <si>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</si>
  <si>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</si>
  <si>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</si>
  <si>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</si>
  <si>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</si>
  <si>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</si>
  <si>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</si>
  <si>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</si>
  <si>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</si>
  <si>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</si>
  <si>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</si>
  <si>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</si>
  <si>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</si>
  <si>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</si>
  <si>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</si>
  <si>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</si>
  <si>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</si>
  <si>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</si>
  <si>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</si>
  <si>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</si>
  <si>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</si>
  <si>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</si>
  <si>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</si>
  <si>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</si>
  <si>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</si>
  <si>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</si>
  <si>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</si>
  <si>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</si>
  <si>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</si>
  <si>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</si>
  <si>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</si>
  <si>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</si>
  <si>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</si>
  <si>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</si>
  <si>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</si>
  <si>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</si>
  <si>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</si>
  <si>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</si>
  <si>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</si>
  <si>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</si>
  <si>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</si>
  <si>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</si>
  <si>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</si>
  <si>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</si>
  <si>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</si>
  <si>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</si>
  <si>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</si>
  <si>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</si>
  <si>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</si>
  <si>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</si>
  <si>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</si>
  <si>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</si>
  <si>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</si>
  <si>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</si>
  <si>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</si>
  <si>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</si>
  <si>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</si>
  <si>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</si>
  <si>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</si>
  <si>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</si>
  <si>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</si>
  <si>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</si>
  <si>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</si>
  <si>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</si>
  <si>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</si>
  <si>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</si>
  <si>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</si>
  <si>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</si>
  <si>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</si>
  <si>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</si>
  <si>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</si>
  <si>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</si>
  <si>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</si>
  <si>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</si>
  <si>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</si>
  <si>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</si>
  <si>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</si>
  <si>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</si>
  <si>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</si>
  <si>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</si>
  <si>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</si>
  <si>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</si>
  <si>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</si>
  <si>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</si>
  <si>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</si>
  <si>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</si>
  <si>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</si>
  <si>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</si>
  <si>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</si>
  <si>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</si>
  <si>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</si>
  <si>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</si>
  <si>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</si>
  <si>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</si>
  <si>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</si>
  <si>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</si>
  <si>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</si>
  <si>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</si>
  <si>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</si>
  <si>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</si>
  <si>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</si>
  <si>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</si>
  <si>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</si>
  <si>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</si>
  <si>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</si>
  <si>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</si>
  <si>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</si>
  <si>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</si>
  <si>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</si>
  <si>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</si>
  <si>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</si>
  <si>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</si>
  <si>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</si>
  <si>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</si>
  <si>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</si>
  <si>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</si>
  <si>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</si>
  <si>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</si>
  <si>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</si>
  <si>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</si>
  <si>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</si>
  <si>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</si>
  <si>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</si>
  <si>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</si>
  <si>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</si>
  <si>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</si>
  <si>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</si>
  <si>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</si>
  <si>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</si>
  <si>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</si>
  <si>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</si>
  <si>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</si>
  <si>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</si>
  <si>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</si>
  <si>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</si>
  <si>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</si>
  <si>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</si>
  <si>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</si>
  <si>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</si>
  <si>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</si>
  <si>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</si>
  <si>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</si>
  <si>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</si>
  <si>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</si>
  <si>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</si>
  <si>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</si>
  <si>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</si>
  <si>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</si>
  <si>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</si>
  <si>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</si>
  <si>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</si>
  <si>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</si>
  <si>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</si>
  <si>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</si>
  <si>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</si>
  <si>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</si>
  <si>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</si>
  <si>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</si>
  <si>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</si>
  <si>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</si>
  <si>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</si>
  <si>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</si>
  <si>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</si>
  <si>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</si>
  <si>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</si>
  <si>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</si>
  <si>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</si>
  <si>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</si>
  <si>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</si>
  <si>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</si>
  <si>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</si>
  <si>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</si>
  <si>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</si>
  <si>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</si>
  <si>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</si>
  <si>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</si>
  <si>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</si>
  <si>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</si>
  <si>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</si>
  <si>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</si>
  <si>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</si>
  <si>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</si>
  <si>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</si>
  <si>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</si>
  <si>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</si>
  <si>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</si>
  <si>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</si>
  <si>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</si>
  <si>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</si>
  <si>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</si>
  <si>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</si>
  <si>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</si>
  <si>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</si>
  <si>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</si>
  <si>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</si>
  <si>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</si>
  <si>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</si>
  <si>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</si>
  <si>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</si>
  <si>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</si>
  <si>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</si>
  <si>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</si>
  <si>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</si>
  <si>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</si>
  <si>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</si>
  <si>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</si>
  <si>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</si>
  <si>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</si>
  <si>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</si>
  <si>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</si>
  <si>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</si>
  <si>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</si>
  <si>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</si>
  <si>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</si>
  <si>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</si>
  <si>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</si>
  <si>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</si>
  <si>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</si>
  <si>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</si>
  <si>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</si>
  <si>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</si>
  <si>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</si>
  <si>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</si>
  <si>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</si>
  <si>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</si>
  <si>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</si>
  <si>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</si>
  <si>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</si>
  <si>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</si>
  <si>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</si>
  <si>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</si>
  <si>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</si>
  <si>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</si>
  <si>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</si>
  <si>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</si>
  <si>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</si>
  <si>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</si>
  <si>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</si>
  <si>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</si>
  <si>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</si>
  <si>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</si>
  <si>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</si>
  <si>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</si>
  <si>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</si>
  <si>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</si>
  <si>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</si>
  <si>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</si>
  <si>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</si>
  <si>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</si>
  <si>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</si>
  <si>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</si>
  <si>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</si>
  <si>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</si>
  <si>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</si>
  <si>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</si>
  <si>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</si>
  <si>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</si>
  <si>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</si>
  <si>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</si>
  <si>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</si>
  <si>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</si>
  <si>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</si>
  <si>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</si>
  <si>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</si>
  <si>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</si>
  <si>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</si>
  <si>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</si>
  <si>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</si>
  <si>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</si>
  <si>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</si>
  <si>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</si>
  <si>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</si>
  <si>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</si>
  <si>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</si>
  <si>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</si>
  <si>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</si>
  <si>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</si>
  <si>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</si>
  <si>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</si>
  <si>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</si>
  <si>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</si>
  <si>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</si>
  <si>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</si>
  <si>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</si>
  <si>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</si>
  <si>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</si>
  <si>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</si>
  <si>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</si>
  <si>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</si>
  <si>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</si>
  <si>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</si>
  <si>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</si>
  <si>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</si>
  <si>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</si>
  <si>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</si>
  <si>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</si>
  <si>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</si>
  <si>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</si>
  <si>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</si>
  <si>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</si>
  <si>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</si>
  <si>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</si>
  <si>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</si>
  <si>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</si>
  <si>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</si>
  <si>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</si>
  <si>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</si>
  <si>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</si>
  <si>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</si>
  <si>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</si>
  <si>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</si>
  <si>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</si>
  <si>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</si>
  <si>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</si>
  <si>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</si>
  <si>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</si>
  <si>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</si>
  <si>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</si>
  <si>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</si>
  <si>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</si>
  <si>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</si>
  <si>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</si>
  <si>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</si>
  <si>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</si>
  <si>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</si>
  <si>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</si>
  <si>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</si>
  <si>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</si>
  <si>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</si>
  <si>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</si>
  <si>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</si>
  <si>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</si>
  <si>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</si>
  <si>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</si>
  <si>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</si>
  <si>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</si>
  <si>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</si>
  <si>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</si>
  <si>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</si>
  <si>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</si>
  <si>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</si>
  <si>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</si>
  <si>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</si>
  <si>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</si>
  <si>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</si>
  <si>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</si>
  <si>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</si>
  <si>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</si>
  <si>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</si>
  <si>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</si>
  <si>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</si>
  <si>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</si>
  <si>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</si>
  <si>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</si>
  <si>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</si>
  <si>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</si>
  <si>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</si>
  <si>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</si>
  <si>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</si>
  <si>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</si>
  <si>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</si>
  <si>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</si>
  <si>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</si>
  <si>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</si>
  <si>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</si>
  <si>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</si>
  <si>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</si>
  <si>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</si>
  <si>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</si>
  <si>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</si>
  <si>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</si>
  <si>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</si>
  <si>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</si>
  <si>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</si>
  <si>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</si>
  <si>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</si>
  <si>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</si>
  <si>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</si>
  <si>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</si>
  <si>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</si>
  <si>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</si>
  <si>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</si>
  <si>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</si>
  <si>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</si>
  <si>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</si>
  <si>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</si>
  <si>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</si>
  <si>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</si>
  <si>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</si>
  <si>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</si>
  <si>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</si>
  <si>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</si>
  <si>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</si>
  <si>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</si>
  <si>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</si>
  <si>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</si>
  <si>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</si>
  <si>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</si>
  <si>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</si>
  <si>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</si>
  <si>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</si>
  <si>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</si>
  <si>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</si>
  <si>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</si>
  <si>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</si>
  <si>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</si>
  <si>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</si>
  <si>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</si>
  <si>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</si>
  <si>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</si>
  <si>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</si>
  <si>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</si>
  <si>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</si>
  <si>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</si>
  <si>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</si>
  <si>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</si>
  <si>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</si>
  <si>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</si>
  <si>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</si>
  <si>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</si>
  <si>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</si>
  <si>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</si>
  <si>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</si>
  <si>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</si>
  <si>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</si>
  <si>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</si>
  <si>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</si>
  <si>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</si>
  <si>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</si>
  <si>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</si>
  <si>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</si>
  <si>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</si>
  <si>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</si>
  <si>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</si>
  <si>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</si>
  <si>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</si>
  <si>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</si>
  <si>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</si>
  <si>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</si>
  <si>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</si>
  <si>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</si>
  <si>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</si>
  <si>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</si>
  <si>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</si>
  <si>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</si>
  <si>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</si>
  <si>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</si>
  <si>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</si>
  <si>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</si>
  <si>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</si>
  <si>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</si>
  <si>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</si>
  <si>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</si>
  <si>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</si>
  <si>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</si>
  <si>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</si>
  <si>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</si>
  <si>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</si>
  <si>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</si>
  <si>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</si>
  <si>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</si>
  <si>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</si>
  <si>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</si>
  <si>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</si>
  <si>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</si>
  <si>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</si>
  <si>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</si>
  <si>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</si>
  <si>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</si>
  <si>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</si>
  <si>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</si>
  <si>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</si>
  <si>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</si>
  <si>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</si>
  <si>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</si>
  <si>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</si>
  <si>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</si>
  <si>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</si>
  <si>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</si>
  <si>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</si>
  <si>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</si>
  <si>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</si>
  <si>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</si>
  <si>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</si>
  <si>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</si>
  <si>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</si>
  <si>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</si>
  <si>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</si>
  <si>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</si>
  <si>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</si>
  <si>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</si>
  <si>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</si>
  <si>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</si>
  <si>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</si>
  <si>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</si>
  <si>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</si>
  <si>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</si>
  <si>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</si>
  <si>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</si>
  <si>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</si>
  <si>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</si>
  <si>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</si>
  <si>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</si>
  <si>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</si>
  <si>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</si>
  <si>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</si>
  <si>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</si>
  <si>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</si>
  <si>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</si>
  <si>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</si>
  <si>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</si>
  <si>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</si>
  <si>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</si>
  <si>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</si>
  <si>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</si>
  <si>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</si>
  <si>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</si>
  <si>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</si>
  <si>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</si>
  <si>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</si>
  <si>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</si>
  <si>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</si>
  <si>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</si>
  <si>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</si>
  <si>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</si>
  <si>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</si>
  <si>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</si>
  <si>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</si>
  <si>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</si>
  <si>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</si>
  <si>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</si>
  <si>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</si>
  <si>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</si>
  <si>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</si>
  <si>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</si>
  <si>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</si>
  <si>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</si>
  <si>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</si>
  <si>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</si>
  <si>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</si>
  <si>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</si>
  <si>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</si>
  <si>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</si>
  <si>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</si>
  <si>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</si>
  <si>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</si>
  <si>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</si>
  <si>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</si>
  <si>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</si>
  <si>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</si>
  <si>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</si>
  <si>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</si>
  <si>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</si>
  <si>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</si>
  <si>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</si>
  <si>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</si>
  <si>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</si>
  <si>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</si>
  <si>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</si>
  <si>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</si>
  <si>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</si>
  <si>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</si>
  <si>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</si>
  <si>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</si>
  <si>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</si>
  <si>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</si>
  <si>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</si>
  <si>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</si>
  <si>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</si>
  <si>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</si>
  <si>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</si>
  <si>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</si>
  <si>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</si>
  <si>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</si>
  <si>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</si>
  <si>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</si>
  <si>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</si>
  <si>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</si>
  <si>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</si>
  <si>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</si>
  <si>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</si>
  <si>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</si>
  <si>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</si>
  <si>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</si>
  <si>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</si>
  <si>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</si>
  <si>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</si>
  <si>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</si>
  <si>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</si>
  <si>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</si>
  <si>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</si>
  <si>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</si>
  <si>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</si>
  <si>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</si>
  <si>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</si>
  <si>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</si>
  <si>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</si>
  <si>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</si>
  <si>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</si>
  <si>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</si>
  <si>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</si>
  <si>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</si>
  <si>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</si>
  <si>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</si>
  <si>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</si>
  <si>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</si>
  <si>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</si>
  <si>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</si>
  <si>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</si>
  <si>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</si>
  <si>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</si>
  <si>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</si>
  <si>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</si>
  <si>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</si>
  <si>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</si>
  <si>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</si>
  <si>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</si>
  <si>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</si>
  <si>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</si>
  <si>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</si>
  <si>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</si>
  <si>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</si>
  <si>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</si>
  <si>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</si>
  <si>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</si>
  <si>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</si>
  <si>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</si>
  <si>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</si>
  <si>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</si>
  <si>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</si>
  <si>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</si>
  <si>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</si>
  <si>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</si>
  <si>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</si>
  <si>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</si>
  <si>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</si>
  <si>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</si>
  <si>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</si>
  <si>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</si>
  <si>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</si>
  <si>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</si>
  <si>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</si>
  <si>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</si>
  <si>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</si>
  <si>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</si>
  <si>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</si>
  <si>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</si>
  <si>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</si>
  <si>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</si>
  <si>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</si>
  <si>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</si>
  <si>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</si>
  <si>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</si>
  <si>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</si>
  <si>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</si>
  <si>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</si>
  <si>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</si>
  <si>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</si>
  <si>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</si>
  <si>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</si>
  <si>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</si>
  <si>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</si>
  <si>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</si>
  <si>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</si>
  <si>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</si>
  <si>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</si>
  <si>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</si>
  <si>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</si>
  <si>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</si>
  <si>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</si>
  <si>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</si>
  <si>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</si>
  <si>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</si>
  <si>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</si>
  <si>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</si>
  <si>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</si>
  <si>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</si>
  <si>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</si>
  <si>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</si>
  <si>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</si>
  <si>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</si>
  <si>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</si>
  <si>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</si>
  <si>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</si>
  <si>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</si>
  <si>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</si>
  <si>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</si>
  <si>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</si>
  <si>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</si>
  <si>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</si>
  <si>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</si>
  <si>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</si>
  <si>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</si>
  <si>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</si>
  <si>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</si>
  <si>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</si>
  <si>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</si>
  <si>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</si>
  <si>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</si>
  <si>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</si>
  <si>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</si>
  <si>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</si>
  <si>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</si>
  <si>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</si>
  <si>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</si>
  <si>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</si>
  <si>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</si>
  <si>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</si>
  <si>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</si>
  <si>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</si>
  <si>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</si>
  <si>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</si>
  <si>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</si>
  <si>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</si>
  <si>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</si>
  <si>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</si>
  <si>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</si>
  <si>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</si>
  <si>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</si>
  <si>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</si>
  <si>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</si>
  <si>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</si>
  <si>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</si>
  <si>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</si>
  <si>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</si>
  <si>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</si>
  <si>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</si>
  <si>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</si>
  <si>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</si>
  <si>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</si>
  <si>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</si>
  <si>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</si>
  <si>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</si>
  <si>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</si>
  <si>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</si>
  <si>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</si>
  <si>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</si>
  <si>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</si>
  <si>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</si>
  <si>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</si>
  <si>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</si>
  <si>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</si>
  <si>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</si>
  <si>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</si>
  <si>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</si>
  <si>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</si>
  <si>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</si>
  <si>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</si>
  <si>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</si>
  <si>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</si>
  <si>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</si>
  <si>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</si>
  <si>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</si>
  <si>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</si>
  <si>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</si>
  <si>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</si>
  <si>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</si>
  <si>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</si>
  <si>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</si>
  <si>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</si>
  <si>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</si>
  <si>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</si>
  <si>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</si>
  <si>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</si>
  <si>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</si>
  <si>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</si>
  <si>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</si>
  <si>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</si>
  <si>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</si>
  <si>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</si>
  <si>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</si>
  <si>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</si>
  <si>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</si>
  <si>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</si>
  <si>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</si>
  <si>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</si>
  <si>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</si>
  <si>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</si>
  <si>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</si>
  <si>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</si>
  <si>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</si>
  <si>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</si>
  <si>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</si>
  <si>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</si>
  <si>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</si>
  <si>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</si>
  <si>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</si>
  <si>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</si>
  <si>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</si>
  <si>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</si>
  <si>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</si>
  <si>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</si>
  <si>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</si>
  <si>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</si>
  <si>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</si>
  <si>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</si>
  <si>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</si>
  <si>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</si>
  <si>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</si>
  <si>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</si>
  <si>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</si>
  <si>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</si>
  <si>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</si>
  <si>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</si>
  <si>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</si>
  <si>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</si>
  <si>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</si>
  <si>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</si>
  <si>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</si>
  <si>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</si>
  <si>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</si>
  <si>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</si>
  <si>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</si>
  <si>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</si>
  <si>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</si>
  <si>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</si>
  <si>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</si>
  <si>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</si>
  <si>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</si>
  <si>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</si>
  <si>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</si>
  <si>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</si>
  <si>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</si>
  <si>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</si>
  <si>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</si>
  <si>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</si>
  <si>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</si>
  <si>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</si>
  <si>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</si>
  <si>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</si>
  <si>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</si>
  <si>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</si>
  <si>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</si>
  <si>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</si>
  <si>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</si>
  <si>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</si>
  <si>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</si>
  <si>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</si>
  <si>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</si>
  <si>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</si>
  <si>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</si>
  <si>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</si>
  <si>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</si>
  <si>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</si>
  <si>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</si>
  <si>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</si>
  <si>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</si>
  <si>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</si>
  <si>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</si>
  <si>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</si>
  <si>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</si>
  <si>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</si>
  <si>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</si>
  <si>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</si>
  <si>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</si>
  <si>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</si>
  <si>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</si>
  <si>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</si>
  <si>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</si>
  <si>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</si>
  <si>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</si>
  <si>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</si>
  <si>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</si>
  <si>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</si>
  <si>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</si>
  <si>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</si>
  <si>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</si>
  <si>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</si>
  <si>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</si>
  <si>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</si>
  <si>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</si>
  <si>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</si>
  <si>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</si>
  <si>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</si>
  <si>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</si>
  <si>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</si>
  <si>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</si>
  <si>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</si>
  <si>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</si>
  <si>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</si>
  <si>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</si>
  <si>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</si>
  <si>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</si>
  <si>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</si>
  <si>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</si>
  <si>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</si>
  <si>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</si>
  <si>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</si>
  <si>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</si>
  <si>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</si>
  <si>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</si>
  <si>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</si>
  <si>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</si>
  <si>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</si>
  <si>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</si>
  <si>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</si>
  <si>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</si>
  <si>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</si>
  <si>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</si>
  <si>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</si>
  <si>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</si>
  <si>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</si>
  <si>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</si>
  <si>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</si>
  <si>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</si>
  <si>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</si>
  <si>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</si>
  <si>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</si>
  <si>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</si>
  <si>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</si>
  <si>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</si>
  <si>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</si>
  <si>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</si>
  <si>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</si>
  <si>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</si>
  <si>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</si>
  <si>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</si>
  <si>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</si>
  <si>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</si>
  <si>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</si>
  <si>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</si>
  <si>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</si>
  <si>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</si>
  <si>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</si>
  <si>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</si>
  <si>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</si>
  <si>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</si>
  <si>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</si>
  <si>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</si>
  <si>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</si>
  <si>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</si>
  <si>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</si>
  <si>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</si>
  <si>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</si>
  <si>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</si>
  <si>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</si>
  <si>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</si>
  <si>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</si>
  <si>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</si>
  <si>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</si>
  <si>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</si>
  <si>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</si>
  <si>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</si>
  <si>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</si>
  <si>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</si>
  <si>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</si>
  <si>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</si>
  <si>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</si>
  <si>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</si>
  <si>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</si>
  <si>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</si>
  <si>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</si>
  <si>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</si>
  <si>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</si>
  <si>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</si>
  <si>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</si>
  <si>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</si>
  <si>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</si>
  <si>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</si>
  <si>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</si>
  <si>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</si>
  <si>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</si>
  <si>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</si>
  <si>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</si>
  <si>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</si>
  <si>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</si>
  <si>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</si>
  <si>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</si>
  <si>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</si>
  <si>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</si>
  <si>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</si>
  <si>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</si>
  <si>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</si>
  <si>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</si>
  <si>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</si>
  <si>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</si>
  <si>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</si>
  <si>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</si>
  <si>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</si>
  <si>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</si>
  <si>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</si>
  <si>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</si>
  <si>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</si>
  <si>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</si>
  <si>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</si>
  <si>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</si>
  <si>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</si>
  <si>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</si>
  <si>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</si>
  <si>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</si>
  <si>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</si>
  <si>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</si>
  <si>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</si>
  <si>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</si>
  <si>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</si>
  <si>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</si>
  <si>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</si>
  <si>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</si>
  <si>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</si>
  <si>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</si>
  <si>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</si>
  <si>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</si>
  <si>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</si>
  <si>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</si>
  <si>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</si>
  <si>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</si>
  <si>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</si>
  <si>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</si>
  <si>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</si>
  <si>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</si>
  <si>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</si>
  <si>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</si>
  <si>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</si>
  <si>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</si>
  <si>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</si>
  <si>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</si>
  <si>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</si>
  <si>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</si>
  <si>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</si>
  <si>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</si>
  <si>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</si>
  <si>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</si>
  <si>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</si>
  <si>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</si>
  <si>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</si>
  <si>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</si>
  <si>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</si>
  <si>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</si>
  <si>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</si>
  <si>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</si>
  <si>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</si>
  <si>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</si>
  <si>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</si>
  <si>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</si>
  <si>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</si>
  <si>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</si>
  <si>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</si>
  <si>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</si>
  <si>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</si>
  <si>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</si>
  <si>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</si>
  <si>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</si>
  <si>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</si>
  <si>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</si>
  <si>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</si>
  <si>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</si>
  <si>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</si>
  <si>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</si>
  <si>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</si>
  <si>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</si>
  <si>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</si>
  <si>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</si>
  <si>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</si>
  <si>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</si>
  <si>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</si>
  <si>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</si>
  <si>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</si>
  <si>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</si>
  <si>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</si>
  <si>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</si>
  <si>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</si>
  <si>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</si>
  <si>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</si>
  <si>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</si>
  <si>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</si>
  <si>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</si>
  <si>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</si>
  <si>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</si>
  <si>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</si>
  <si>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</si>
  <si>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</si>
  <si>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</si>
  <si>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</si>
  <si>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</si>
  <si>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</si>
  <si>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</si>
  <si>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</si>
  <si>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</si>
  <si>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</si>
  <si>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</si>
  <si>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</si>
  <si>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</si>
  <si>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</si>
  <si>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</si>
  <si>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</si>
  <si>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</si>
  <si>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</si>
  <si>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</si>
  <si>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</si>
  <si>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</si>
  <si>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</si>
  <si>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</si>
  <si>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</si>
  <si>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</si>
  <si>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</si>
  <si>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</si>
  <si>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</si>
  <si>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</si>
  <si>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</si>
  <si>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</si>
  <si>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</si>
  <si>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</si>
  <si>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</si>
  <si>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</si>
  <si>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</si>
  <si>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</si>
  <si>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</si>
  <si>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</si>
  <si>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</si>
  <si>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</si>
  <si>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</si>
  <si>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</si>
  <si>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</si>
  <si>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</si>
  <si>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</si>
  <si>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</si>
  <si>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</si>
  <si>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</si>
  <si>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</si>
  <si>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</si>
  <si>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</si>
  <si>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</si>
  <si>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</si>
  <si>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</si>
  <si>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</si>
  <si>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</si>
  <si>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</si>
  <si>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</si>
  <si>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</si>
  <si>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</si>
  <si>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</si>
  <si>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</si>
  <si>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</si>
  <si>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</si>
  <si>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</si>
  <si>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</si>
  <si>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</si>
  <si>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</si>
  <si>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</si>
  <si>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</si>
  <si>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</si>
  <si>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</si>
  <si>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</si>
  <si>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</si>
  <si>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</si>
  <si>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</si>
  <si>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</si>
  <si>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</si>
  <si>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</si>
  <si>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</si>
  <si>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</si>
  <si>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</si>
  <si>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</si>
  <si>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</si>
  <si>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</si>
  <si>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</si>
  <si>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</si>
  <si>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</si>
  <si>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</si>
  <si>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</si>
  <si>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</si>
  <si>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</si>
  <si>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</si>
  <si>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</si>
  <si>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</si>
  <si>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</si>
  <si>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</si>
  <si>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</si>
  <si>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</si>
  <si>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</si>
  <si>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</si>
  <si>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</si>
  <si>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</si>
  <si>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</si>
  <si>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</si>
  <si>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</si>
  <si>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</si>
  <si>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</si>
  <si>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</si>
  <si>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</si>
  <si>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</si>
  <si>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</si>
  <si>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</si>
  <si>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</si>
  <si>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</si>
  <si>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</si>
  <si>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</si>
  <si>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</si>
  <si>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</si>
  <si>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</si>
  <si>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</si>
  <si>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</si>
  <si>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</si>
  <si>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</si>
  <si>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</si>
  <si>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</si>
  <si>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</si>
  <si>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</si>
  <si>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</si>
  <si>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</si>
  <si>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</si>
  <si>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</si>
  <si>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</si>
  <si>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</si>
  <si>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</si>
  <si>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</si>
  <si>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</si>
  <si>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</si>
  <si>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</si>
  <si>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</si>
  <si>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</si>
  <si>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</si>
  <si>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</si>
  <si>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</si>
  <si>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</si>
  <si>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</si>
  <si>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</si>
  <si>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</si>
  <si>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</si>
  <si>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</si>
  <si>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</si>
  <si>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</si>
  <si>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</si>
  <si>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</si>
  <si>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</si>
  <si>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</si>
  <si>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</si>
  <si>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</si>
  <si>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</si>
  <si>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</si>
  <si>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</si>
  <si>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</si>
  <si>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</si>
  <si>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</si>
  <si>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</si>
  <si>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</si>
  <si>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</si>
  <si>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</si>
  <si>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</si>
  <si>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</si>
  <si>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</si>
  <si>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</si>
  <si>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</si>
  <si>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</si>
  <si>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</si>
  <si>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</si>
  <si>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</si>
  <si>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</si>
  <si>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</si>
  <si>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</si>
  <si>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</si>
  <si>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</si>
  <si>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</si>
  <si>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</si>
  <si>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</si>
  <si>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</si>
  <si>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</si>
  <si>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</si>
  <si>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</si>
  <si>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</si>
  <si>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</si>
  <si>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</si>
  <si>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</si>
  <si>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</si>
  <si>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</si>
  <si>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</si>
  <si>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</si>
  <si>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</si>
  <si>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</si>
  <si>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</si>
  <si>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</si>
  <si>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</si>
  <si>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</si>
  <si>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</si>
  <si>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</si>
  <si>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</si>
  <si>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</si>
  <si>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</si>
  <si>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</si>
  <si>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</si>
  <si>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</si>
  <si>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</si>
  <si>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</si>
  <si>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</si>
  <si>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</si>
  <si>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</si>
  <si>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</si>
  <si>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</si>
  <si>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</si>
  <si>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</si>
  <si>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</si>
  <si>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</si>
  <si>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</si>
  <si>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</si>
  <si>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</si>
  <si>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</si>
  <si>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</si>
  <si>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</si>
  <si>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</si>
  <si>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</si>
  <si>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</si>
  <si>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</si>
  <si>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</si>
  <si>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</si>
  <si>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</si>
  <si>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</si>
  <si>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</si>
  <si>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</si>
  <si>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</si>
  <si>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</si>
  <si>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</si>
  <si>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</si>
  <si>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</si>
  <si>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</si>
  <si>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</si>
  <si>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</si>
  <si>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</si>
  <si>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</si>
  <si>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</si>
  <si>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</si>
  <si>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</si>
  <si>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</si>
  <si>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</si>
  <si>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</si>
  <si>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</si>
  <si>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</si>
  <si>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</si>
  <si>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</si>
  <si>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</si>
  <si>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</si>
  <si>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</si>
  <si>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</si>
  <si>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</si>
  <si>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</si>
  <si>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</si>
  <si>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</si>
  <si>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</si>
  <si>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</si>
  <si>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</si>
  <si>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</si>
  <si>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</si>
  <si>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</si>
  <si>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</si>
  <si>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</si>
  <si>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</si>
  <si>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</si>
  <si>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</si>
  <si>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</si>
  <si>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</si>
  <si>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</si>
  <si>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</si>
  <si>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</si>
  <si>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</si>
  <si>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</si>
  <si>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</si>
  <si>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</si>
  <si>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</si>
  <si>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</si>
  <si>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</si>
  <si>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</si>
  <si>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</si>
  <si>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</si>
  <si>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</si>
  <si>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</si>
  <si>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</si>
  <si>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</si>
  <si>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</si>
  <si>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</si>
  <si>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</si>
  <si>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</si>
  <si>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</si>
  <si>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</si>
  <si>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</si>
  <si>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</si>
  <si>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</si>
  <si>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</si>
  <si>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</si>
  <si>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</si>
  <si>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</si>
  <si>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</si>
  <si>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</si>
  <si>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</si>
  <si>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</si>
  <si>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</si>
  <si>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</si>
  <si>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</si>
  <si>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</si>
  <si>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</si>
  <si>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</si>
  <si>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</si>
  <si>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</si>
  <si>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</si>
  <si>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</si>
  <si>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</si>
  <si>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</si>
  <si>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</si>
  <si>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</si>
  <si>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</si>
  <si>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</si>
  <si>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</si>
  <si>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</si>
  <si>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</si>
  <si>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</si>
  <si>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</si>
  <si>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</si>
  <si>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</si>
  <si>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</si>
  <si>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</si>
  <si>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</si>
  <si>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</si>
  <si>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</si>
  <si>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</si>
  <si>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</si>
  <si>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</si>
  <si>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</si>
  <si>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</si>
  <si>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</si>
  <si>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</si>
  <si>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</si>
  <si>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</si>
  <si>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</si>
  <si>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</si>
  <si>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</si>
  <si>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</si>
  <si>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</si>
  <si>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</si>
  <si>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</si>
  <si>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</si>
  <si>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</si>
  <si>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</si>
  <si>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</si>
  <si>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</si>
  <si>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</si>
  <si>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</si>
  <si>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</si>
  <si>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</si>
  <si>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</si>
  <si>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</si>
  <si>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</si>
  <si>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</si>
  <si>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</si>
  <si>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</si>
  <si>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</si>
  <si>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</si>
  <si>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</si>
  <si>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</si>
  <si>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</si>
  <si>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</si>
  <si>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</si>
  <si>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</si>
  <si>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</si>
  <si>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</si>
  <si>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</si>
  <si>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</si>
  <si>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</si>
  <si>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</si>
  <si>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</si>
  <si>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</si>
  <si>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</si>
  <si>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</si>
  <si>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</si>
  <si>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</si>
  <si>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</si>
  <si>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</si>
  <si>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</si>
  <si>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</si>
  <si>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</si>
  <si>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</si>
  <si>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</si>
  <si>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</si>
  <si>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</si>
  <si>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</si>
  <si>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</si>
  <si>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</si>
  <si>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</si>
  <si>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</si>
  <si>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</si>
  <si>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</si>
  <si>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</si>
  <si>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</si>
  <si>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</si>
  <si>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</si>
  <si>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</si>
  <si>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</si>
  <si>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</si>
  <si>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</si>
  <si>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</si>
  <si>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</si>
  <si>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</si>
  <si>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</si>
  <si>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</si>
  <si>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</si>
  <si>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</si>
  <si>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</si>
  <si>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</si>
  <si>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</si>
  <si>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</si>
  <si>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</si>
  <si>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</si>
  <si>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</si>
  <si>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</si>
  <si>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</si>
  <si>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</si>
  <si>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</si>
  <si>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</si>
  <si>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</si>
  <si>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</si>
  <si>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</si>
  <si>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</si>
  <si>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</si>
  <si>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</si>
  <si>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</si>
  <si>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</si>
  <si>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</si>
  <si>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</si>
  <si>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</si>
  <si>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</si>
  <si>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</si>
  <si>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</si>
  <si>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</si>
  <si>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</si>
  <si>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</si>
  <si>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</si>
  <si>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</si>
  <si>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</si>
  <si>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</si>
  <si>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</si>
  <si>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</si>
  <si>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</si>
  <si>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</si>
  <si>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</si>
  <si>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</si>
  <si>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</si>
  <si>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</si>
  <si>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</si>
  <si>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</si>
  <si>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</si>
  <si>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</si>
  <si>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</si>
  <si>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</si>
  <si>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</si>
  <si>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</si>
  <si>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</si>
  <si>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</si>
  <si>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</si>
  <si>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</si>
  <si>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</si>
  <si>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</si>
  <si>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</si>
  <si>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</si>
  <si>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</si>
  <si>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</si>
  <si>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</si>
  <si>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</si>
  <si>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</si>
  <si>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</si>
  <si>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</si>
  <si>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</si>
  <si>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</si>
  <si>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</si>
  <si>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</si>
  <si>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</si>
  <si>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</si>
  <si>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</si>
  <si>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</si>
  <si>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</si>
  <si>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</si>
  <si>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</si>
  <si>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</si>
  <si>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</si>
  <si>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</si>
  <si>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</si>
  <si>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</si>
  <si>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</si>
  <si>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</si>
  <si>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</si>
  <si>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</si>
  <si>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</si>
  <si>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</si>
  <si>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</si>
  <si>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</si>
  <si>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</si>
  <si>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</si>
  <si>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</si>
  <si>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</si>
  <si>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</si>
  <si>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</si>
  <si>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</si>
  <si>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</si>
  <si>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</si>
  <si>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</si>
  <si>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</si>
  <si>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</si>
  <si>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</si>
  <si>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</si>
  <si>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</si>
  <si>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</si>
  <si>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</si>
  <si>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</si>
  <si>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</si>
  <si>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</si>
  <si>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</si>
  <si>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</si>
  <si>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</si>
  <si>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</si>
  <si>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</si>
  <si>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</si>
  <si>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</si>
  <si>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</si>
  <si>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</si>
  <si>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</si>
  <si>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</si>
  <si>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</si>
  <si>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</si>
  <si>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</si>
  <si>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</si>
  <si>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</si>
  <si>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</si>
  <si>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</si>
  <si>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</si>
  <si>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</si>
  <si>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</si>
  <si>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</si>
  <si>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</si>
  <si>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</si>
  <si>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</si>
  <si>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</si>
  <si>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</si>
  <si>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</si>
  <si>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</si>
  <si>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</si>
  <si>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</si>
  <si>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</si>
  <si>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</si>
  <si>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</si>
  <si>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</si>
  <si>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</si>
  <si>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</si>
  <si>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</si>
  <si>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</si>
  <si>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</si>
  <si>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</si>
  <si>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</si>
  <si>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</si>
  <si>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</si>
  <si>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</si>
  <si>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</si>
  <si>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</si>
  <si>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</si>
  <si>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</si>
  <si>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</si>
  <si>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</si>
  <si>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</si>
  <si>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</si>
  <si>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</si>
  <si>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</si>
  <si>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</si>
  <si>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</si>
  <si>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</si>
  <si>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</si>
  <si>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</si>
  <si>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</si>
  <si>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</si>
  <si>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</si>
  <si>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</si>
  <si>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</si>
  <si>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</si>
  <si>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</si>
  <si>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</si>
  <si>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</si>
  <si>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</si>
  <si>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</si>
  <si>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</si>
  <si>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</si>
  <si>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</si>
  <si>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</si>
  <si>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</si>
  <si>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</si>
  <si>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</si>
  <si>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</si>
  <si>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</si>
  <si>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</si>
  <si>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</si>
  <si>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</si>
  <si>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</si>
  <si>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</si>
  <si>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</si>
  <si>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</si>
  <si>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</si>
  <si>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</si>
  <si>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</si>
  <si>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</si>
  <si>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</si>
  <si>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</si>
  <si>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</si>
  <si>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</si>
  <si>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</si>
  <si>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</si>
  <si>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</si>
  <si>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</si>
  <si>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</si>
  <si>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</si>
  <si>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</si>
  <si>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</si>
  <si>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</si>
  <si>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</si>
  <si>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</si>
  <si>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</si>
  <si>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</si>
  <si>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</si>
  <si>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</si>
  <si>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</si>
  <si>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</si>
  <si>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</si>
  <si>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</si>
  <si>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</si>
  <si>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</si>
  <si>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</si>
  <si>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</si>
  <si>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</si>
  <si>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</si>
  <si>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</si>
  <si>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</si>
  <si>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</si>
  <si>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</si>
  <si>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</si>
  <si>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</si>
  <si>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</si>
  <si>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</si>
  <si>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</si>
  <si>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</si>
  <si>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</si>
  <si>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</si>
  <si>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</si>
  <si>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</si>
  <si>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</si>
  <si>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</si>
  <si>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</si>
  <si>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</si>
  <si>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</si>
  <si>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</si>
  <si>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</si>
  <si>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</si>
  <si>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</si>
  <si>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</si>
  <si>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</si>
  <si>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</si>
  <si>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</si>
  <si>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</si>
  <si>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</si>
  <si>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</si>
  <si>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</si>
  <si>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</si>
  <si>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</si>
  <si>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</si>
  <si>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</si>
  <si>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</si>
  <si>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</si>
  <si>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</si>
  <si>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</si>
  <si>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</si>
  <si>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</si>
  <si>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</si>
  <si>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</si>
  <si>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</si>
  <si>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</si>
  <si>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</si>
  <si>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</si>
  <si>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</si>
  <si>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</si>
  <si>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</si>
  <si>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</si>
  <si>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</si>
  <si>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</si>
  <si>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</si>
  <si>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</si>
  <si>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</si>
  <si>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</si>
  <si>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</si>
  <si>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</si>
  <si>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</si>
  <si>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</si>
  <si>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</si>
  <si>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</si>
  <si>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</si>
  <si>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</si>
  <si>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</si>
  <si>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</si>
  <si>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</si>
  <si>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</si>
  <si>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</si>
  <si>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</si>
  <si>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</si>
  <si>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</si>
  <si>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</si>
  <si>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</si>
  <si>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</si>
  <si>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</si>
  <si>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</si>
  <si>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</si>
  <si>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</si>
  <si>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</si>
  <si>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</si>
  <si>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</si>
  <si>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</si>
  <si>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</si>
  <si>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</si>
  <si>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</si>
  <si>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</si>
  <si>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</si>
  <si>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</si>
  <si>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</si>
  <si>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</si>
  <si>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</si>
  <si>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</si>
  <si>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</si>
  <si>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</si>
  <si>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</si>
  <si>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</si>
  <si>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</si>
  <si>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</si>
  <si>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</si>
  <si>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</si>
  <si>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</si>
  <si>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</si>
  <si>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</si>
  <si>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</si>
  <si>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</si>
  <si>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</si>
  <si>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</si>
  <si>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</si>
  <si>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</si>
  <si>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</si>
  <si>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</si>
  <si>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</si>
  <si>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</si>
  <si>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</si>
  <si>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</si>
  <si>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</si>
  <si>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</si>
  <si>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</si>
  <si>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</si>
  <si>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</si>
  <si>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</si>
  <si>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</si>
  <si>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</si>
  <si>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</si>
  <si>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</si>
  <si>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</si>
  <si>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</si>
  <si>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</si>
  <si>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</si>
  <si>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</si>
  <si>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</si>
  <si>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</si>
  <si>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</si>
  <si>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</si>
  <si>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</si>
  <si>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</si>
  <si>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</si>
  <si>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</si>
  <si>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</si>
  <si>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</si>
  <si>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</si>
  <si>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</si>
  <si>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</si>
  <si>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</si>
  <si>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</si>
  <si>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</si>
  <si>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</si>
  <si>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</si>
  <si>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</si>
  <si>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</si>
  <si>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</si>
  <si>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</si>
  <si>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</si>
  <si>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</si>
  <si>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</si>
  <si>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</si>
  <si>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</si>
  <si>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</si>
  <si>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</si>
  <si>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</si>
  <si>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</si>
  <si>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</si>
  <si>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</si>
  <si>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</si>
  <si>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</si>
  <si>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</si>
  <si>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</si>
  <si>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</si>
  <si>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</si>
  <si>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</si>
  <si>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</si>
  <si>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</si>
  <si>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</si>
  <si>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</si>
  <si>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</si>
  <si>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</si>
  <si>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</si>
  <si>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</si>
  <si>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</si>
  <si>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</si>
  <si>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</si>
  <si>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</si>
  <si>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</si>
  <si>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</si>
  <si>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</si>
  <si>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</si>
  <si>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</si>
  <si>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</si>
  <si>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</si>
  <si>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</si>
  <si>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</si>
  <si>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</si>
  <si>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</si>
  <si>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</si>
  <si>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</si>
  <si>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</si>
  <si>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</si>
  <si>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</si>
  <si>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</si>
  <si>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</si>
  <si>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</si>
  <si>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</si>
  <si>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</si>
  <si>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</si>
  <si>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</si>
  <si>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</si>
  <si>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</si>
  <si>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</si>
  <si>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</si>
  <si>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</si>
  <si>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</si>
  <si>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</si>
  <si>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</si>
  <si>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</si>
  <si>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</si>
  <si>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</si>
  <si>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</si>
  <si>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</si>
  <si>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</si>
  <si>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</si>
  <si>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</si>
  <si>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</si>
  <si>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</si>
  <si>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</si>
  <si>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</si>
  <si>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</si>
  <si>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</si>
  <si>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</si>
  <si>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</si>
  <si>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</si>
  <si>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</si>
  <si>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</si>
  <si>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</si>
  <si>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</si>
  <si>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</si>
  <si>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</si>
  <si>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</si>
  <si>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</si>
  <si>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</si>
  <si>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</si>
  <si>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</si>
  <si>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</si>
  <si>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</si>
  <si>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</si>
  <si>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</si>
  <si>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</si>
  <si>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</si>
  <si>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</si>
  <si>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</si>
  <si>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</si>
  <si>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</si>
  <si>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</si>
  <si>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</si>
  <si>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</si>
  <si>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</si>
  <si>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</si>
  <si>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</si>
  <si>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</si>
  <si>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</si>
  <si>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</si>
  <si>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</si>
  <si>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</si>
  <si>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</si>
  <si>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</si>
  <si>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</si>
  <si>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</si>
  <si>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</si>
  <si>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</si>
  <si>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</si>
  <si>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</si>
  <si>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</si>
  <si>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</si>
  <si>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</si>
  <si>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</si>
  <si>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</si>
  <si>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</si>
  <si>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</si>
  <si>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</si>
  <si>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</si>
  <si>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</si>
  <si>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</si>
  <si>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</si>
  <si>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</si>
  <si>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</si>
  <si>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</si>
  <si>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</si>
  <si>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</si>
  <si>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</si>
  <si>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</si>
  <si>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</si>
  <si>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</si>
  <si>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</si>
  <si>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</si>
  <si>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</si>
  <si>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</si>
  <si>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</si>
  <si>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</si>
  <si>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</si>
  <si>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</si>
  <si>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</si>
  <si>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</si>
  <si>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</si>
  <si>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</si>
  <si>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</si>
  <si>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</si>
  <si>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</si>
  <si>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</si>
  <si>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</si>
  <si>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</si>
  <si>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</si>
  <si>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</si>
  <si>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</si>
  <si>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</si>
  <si>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</si>
  <si>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</si>
  <si>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</si>
  <si>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</si>
  <si>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</si>
  <si>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</si>
  <si>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</si>
  <si>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</si>
  <si>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</si>
  <si>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</si>
  <si>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</si>
  <si>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</si>
  <si>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</si>
  <si>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</si>
  <si>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</si>
  <si>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</si>
  <si>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</si>
  <si>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</si>
  <si>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</si>
  <si>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</si>
  <si>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</si>
  <si>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</si>
  <si>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</si>
  <si>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</si>
  <si>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</si>
  <si>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</si>
  <si>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</si>
  <si>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</si>
  <si>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</si>
  <si>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</si>
  <si>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</si>
  <si>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</si>
  <si>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</si>
  <si>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</si>
  <si>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</si>
  <si>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</si>
  <si>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</si>
  <si>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</si>
  <si>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</si>
  <si>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</si>
  <si>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</si>
  <si>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</si>
  <si>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</si>
  <si>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</si>
  <si>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</si>
  <si>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</si>
  <si>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</si>
  <si>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</si>
  <si>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</si>
  <si>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</si>
  <si>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</si>
  <si>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</si>
  <si>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</si>
  <si>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</si>
  <si>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</si>
  <si>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</si>
  <si>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</si>
  <si>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</si>
  <si>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</si>
  <si>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</si>
  <si>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</si>
  <si>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</si>
  <si>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</si>
  <si>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</si>
  <si>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</si>
  <si>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</si>
  <si>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</si>
  <si>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</si>
  <si>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</si>
  <si>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</si>
  <si>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</si>
  <si>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</si>
  <si>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</si>
  <si>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</si>
  <si>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</si>
  <si>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</si>
  <si>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</si>
  <si>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</si>
  <si>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</si>
  <si>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</si>
  <si>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</si>
  <si>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</si>
  <si>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</si>
  <si>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</si>
  <si>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</si>
  <si>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</si>
  <si>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</si>
  <si>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</si>
  <si>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</si>
  <si>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</si>
  <si>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</si>
  <si>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</si>
  <si>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</si>
  <si>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</si>
  <si>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</si>
  <si>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</si>
  <si>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</si>
  <si>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</si>
  <si>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</si>
  <si>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</si>
  <si>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</si>
  <si>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</si>
  <si>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</si>
  <si>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</si>
  <si>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</si>
  <si>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</si>
  <si>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</si>
  <si>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</si>
  <si>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</si>
  <si>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</si>
  <si>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</si>
  <si>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</si>
  <si>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</si>
  <si>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</si>
  <si>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</si>
  <si>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</si>
  <si>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</si>
  <si>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</si>
  <si>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</si>
  <si>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</si>
  <si>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</si>
  <si>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</si>
  <si>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</si>
  <si>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</si>
  <si>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</si>
  <si>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</si>
  <si>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</si>
  <si>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</si>
  <si>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</si>
  <si>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</si>
  <si>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</si>
  <si>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</si>
  <si>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</si>
  <si>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</si>
  <si>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</si>
  <si>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</si>
  <si>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</si>
  <si>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</si>
  <si>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</si>
  <si>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</si>
  <si>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</si>
  <si>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</si>
  <si>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</si>
  <si>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</si>
  <si>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</si>
  <si>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</si>
  <si>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</si>
  <si>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</si>
  <si>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</si>
  <si>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</si>
  <si>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</si>
  <si>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</si>
  <si>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</si>
  <si>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</si>
  <si>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</si>
  <si>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</si>
  <si>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</si>
  <si>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</si>
  <si>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</si>
  <si>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</si>
  <si>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</si>
  <si>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</si>
  <si>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</si>
  <si>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</si>
  <si>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</si>
  <si>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</si>
  <si>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</si>
  <si>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</si>
  <si>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</si>
  <si>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</si>
  <si>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</si>
  <si>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</si>
  <si>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</si>
  <si>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</si>
  <si>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</si>
  <si>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</si>
  <si>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</si>
  <si>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</si>
  <si>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</si>
  <si>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</si>
  <si>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</si>
  <si>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</si>
  <si>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</si>
  <si>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</si>
  <si>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</si>
  <si>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</si>
  <si>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</si>
  <si>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</si>
  <si>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</si>
  <si>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</si>
  <si>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</si>
  <si>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</si>
  <si>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</si>
  <si>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</si>
  <si>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</si>
  <si>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</si>
  <si>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</si>
  <si>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</si>
  <si>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</si>
  <si>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</si>
  <si>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</si>
  <si>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</si>
  <si>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</si>
  <si>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</si>
  <si>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</si>
  <si>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</si>
  <si>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</si>
  <si>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</si>
  <si>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</si>
  <si>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</si>
  <si>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</si>
  <si>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</si>
  <si>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</si>
  <si>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</si>
  <si>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</si>
  <si>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</si>
  <si>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</si>
  <si>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</si>
  <si>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</si>
  <si>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</si>
  <si>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</si>
  <si>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</si>
  <si>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</si>
  <si>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</si>
  <si>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</si>
  <si>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</si>
  <si>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</si>
  <si>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</si>
  <si>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</si>
  <si>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</si>
  <si>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</si>
  <si>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</si>
  <si>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</si>
  <si>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</si>
  <si>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</si>
  <si>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</si>
  <si>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</si>
  <si>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</si>
  <si>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</si>
  <si>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</si>
  <si>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</si>
  <si>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</si>
  <si>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</si>
  <si>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</si>
  <si>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</si>
  <si>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</si>
  <si>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</si>
  <si>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</si>
  <si>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</si>
  <si>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</si>
  <si>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</si>
  <si>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</si>
  <si>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</si>
  <si>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</si>
  <si>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</si>
  <si>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</si>
  <si>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</si>
  <si>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</si>
  <si>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</si>
  <si>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</si>
  <si>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</si>
  <si>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</si>
  <si>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</si>
  <si>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</si>
  <si>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</si>
  <si>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</si>
  <si>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</si>
  <si>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</si>
  <si>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</si>
  <si>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</si>
  <si>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</si>
  <si>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</si>
  <si>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</si>
  <si>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</si>
  <si>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</si>
  <si>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</si>
  <si>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</si>
  <si>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</si>
  <si>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</si>
  <si>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</si>
  <si>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</si>
  <si>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</si>
  <si>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</si>
  <si>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</si>
  <si>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</si>
  <si>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</si>
  <si>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</si>
  <si>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</si>
  <si>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</si>
  <si>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</si>
  <si>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</si>
  <si>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</si>
  <si>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</si>
  <si>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</si>
  <si>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</si>
  <si>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</si>
  <si>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</si>
  <si>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</si>
  <si>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</si>
  <si>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</si>
  <si>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</si>
  <si>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</si>
  <si>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</si>
  <si>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</si>
  <si>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</si>
  <si>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</si>
  <si>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</si>
  <si>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</si>
  <si>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</si>
  <si>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</si>
  <si>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</si>
  <si>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</si>
  <si>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</si>
  <si>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</si>
  <si>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</si>
  <si>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</si>
  <si>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</si>
  <si>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</si>
  <si>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</si>
  <si>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</si>
  <si>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</si>
  <si>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</si>
  <si>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</si>
  <si>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</si>
  <si>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</si>
  <si>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</si>
  <si>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</si>
  <si>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</si>
  <si>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</si>
  <si>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</si>
  <si>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</si>
  <si>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</si>
  <si>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</si>
  <si>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</si>
  <si>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</si>
  <si>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</si>
  <si>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</si>
  <si>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</si>
  <si>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</si>
  <si>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</si>
  <si>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</si>
  <si>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</si>
  <si>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</si>
  <si>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</si>
  <si>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</si>
  <si>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</si>
  <si>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</si>
  <si>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</si>
  <si>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</si>
  <si>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</si>
  <si>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</si>
  <si>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</si>
  <si>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</si>
  <si>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</si>
  <si>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</si>
  <si>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</si>
  <si>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</si>
  <si>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</si>
  <si>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</si>
  <si>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</si>
  <si>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</si>
  <si>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</si>
  <si>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</si>
  <si>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</si>
  <si>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</si>
  <si>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</si>
  <si>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</si>
  <si>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</si>
  <si>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</si>
  <si>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</si>
  <si>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</si>
  <si>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</si>
  <si>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</si>
  <si>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</si>
  <si>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</si>
  <si>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</si>
  <si>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</si>
  <si>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</si>
  <si>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</si>
  <si>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</si>
  <si>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</si>
  <si>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</si>
  <si>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</si>
  <si>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</si>
  <si>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</si>
  <si>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</si>
  <si>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</si>
  <si>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</si>
  <si>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</si>
  <si>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</si>
  <si>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</si>
  <si>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</si>
  <si>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</si>
  <si>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</si>
  <si>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</si>
  <si>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</si>
  <si>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</si>
  <si>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</si>
  <si>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</si>
  <si>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</si>
  <si>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</si>
  <si>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</si>
  <si>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</si>
  <si>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</si>
  <si>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</si>
  <si>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</si>
  <si>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</si>
  <si>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</si>
  <si>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</si>
  <si>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</si>
  <si>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</si>
  <si>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</si>
  <si>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</si>
  <si>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</si>
  <si>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</si>
  <si>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</si>
  <si>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</si>
  <si>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</si>
  <si>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</si>
  <si>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</si>
  <si>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</si>
  <si>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</si>
  <si>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</si>
  <si>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</si>
  <si>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</si>
  <si>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</si>
  <si>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</si>
  <si>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</si>
  <si>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</si>
  <si>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</si>
  <si>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</si>
  <si>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</si>
  <si>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</si>
  <si>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</si>
  <si>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</si>
  <si>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</si>
  <si>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</si>
  <si>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</si>
  <si>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</si>
  <si>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</si>
  <si>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</si>
  <si>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</si>
  <si>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</si>
  <si>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</si>
  <si>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</si>
  <si>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</si>
  <si>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</si>
  <si>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</si>
  <si>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</si>
  <si>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</si>
  <si>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</si>
  <si>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</si>
  <si>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</si>
  <si>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</si>
  <si>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</si>
  <si>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</si>
  <si>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</si>
  <si>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</si>
  <si>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</si>
  <si>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</si>
  <si>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</si>
  <si>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</si>
  <si>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</si>
  <si>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</si>
  <si>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</si>
  <si>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</si>
  <si>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</si>
  <si>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</si>
  <si>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</si>
  <si>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</si>
  <si>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</si>
  <si>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</si>
  <si>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</si>
  <si>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</si>
  <si>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</si>
  <si>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</si>
  <si>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</si>
  <si>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</si>
  <si>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</si>
  <si>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</si>
  <si>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</si>
  <si>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</si>
  <si>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</si>
  <si>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</si>
  <si>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</si>
  <si>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</si>
  <si>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</si>
  <si>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</si>
  <si>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</si>
  <si>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</si>
  <si>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</si>
  <si>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</si>
  <si>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</si>
  <si>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</si>
  <si>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</si>
  <si>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</si>
  <si>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</si>
  <si>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</si>
  <si>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</si>
  <si>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</si>
  <si>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</si>
  <si>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</si>
  <si>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</si>
  <si>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</si>
  <si>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</si>
  <si>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</si>
  <si>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</si>
  <si>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</si>
  <si>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</si>
  <si>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</si>
  <si>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</si>
  <si>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</si>
  <si>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</si>
  <si>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</si>
  <si>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</si>
  <si>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</si>
  <si>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</si>
  <si>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</si>
  <si>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</si>
  <si>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</si>
  <si>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</si>
  <si>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</si>
  <si>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</si>
  <si>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</si>
  <si>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</si>
  <si>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</si>
  <si>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</si>
  <si>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</si>
  <si>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</si>
  <si>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</si>
  <si>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</si>
  <si>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</si>
  <si>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</si>
  <si>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</si>
  <si>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</si>
  <si>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</si>
  <si>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</si>
  <si>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</si>
  <si>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</si>
  <si>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</si>
  <si>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</si>
  <si>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</si>
  <si>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</si>
  <si>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</si>
  <si>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</si>
  <si>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</si>
  <si>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</si>
  <si>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</si>
  <si>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</si>
  <si>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</si>
  <si>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</si>
  <si>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</si>
  <si>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</si>
  <si>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</si>
  <si>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</si>
  <si>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</si>
  <si>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</si>
  <si>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</si>
  <si>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</si>
  <si>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</si>
  <si>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</si>
  <si>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</si>
  <si>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</si>
  <si>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</si>
  <si>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</si>
  <si>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</si>
  <si>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</si>
  <si>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</si>
  <si>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</si>
  <si>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</si>
  <si>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</si>
  <si>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</si>
  <si>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</si>
  <si>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</si>
  <si>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</si>
  <si>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</si>
  <si>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</si>
  <si>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</si>
  <si>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</si>
  <si>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</si>
  <si>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</si>
  <si>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</si>
  <si>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</si>
  <si>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</si>
  <si>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</si>
  <si>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</si>
  <si>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</si>
  <si>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</si>
  <si>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</si>
  <si>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</si>
  <si>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</si>
  <si>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</si>
  <si>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</si>
  <si>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</si>
  <si>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</si>
  <si>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</si>
  <si>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</si>
  <si>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</si>
  <si>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</si>
  <si>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</si>
  <si>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</si>
  <si>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</si>
  <si>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</si>
  <si>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</si>
  <si>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</si>
  <si>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</si>
  <si>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</si>
  <si>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</si>
  <si>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</si>
  <si>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</si>
  <si>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</si>
  <si>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</si>
  <si>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</si>
  <si>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</si>
  <si>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</si>
  <si>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</si>
  <si>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</si>
  <si>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</si>
  <si>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</si>
  <si>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</si>
  <si>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</si>
  <si>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</si>
  <si>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</si>
  <si>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</si>
  <si>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</si>
  <si>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</si>
  <si>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</si>
  <si>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</si>
  <si>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</si>
  <si>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</si>
  <si>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</si>
  <si>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</si>
  <si>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</si>
  <si>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</si>
  <si>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</si>
  <si>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</si>
  <si>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</si>
  <si>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</si>
  <si>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</si>
  <si>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</si>
  <si>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</si>
  <si>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</si>
  <si>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</si>
  <si>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</si>
  <si>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</si>
  <si>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</si>
  <si>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</si>
  <si>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</si>
  <si>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</si>
  <si>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</si>
  <si>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</si>
  <si>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</si>
  <si>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</si>
  <si>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</si>
  <si>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</si>
  <si>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</si>
  <si>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</si>
  <si>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</si>
  <si>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</si>
  <si>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</si>
  <si>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</si>
  <si>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</si>
  <si>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</si>
  <si>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</si>
  <si>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</si>
  <si>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</si>
  <si>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</si>
  <si>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</si>
  <si>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</si>
  <si>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</si>
  <si>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</si>
  <si>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</si>
  <si>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</si>
  <si>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</si>
  <si>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</si>
  <si>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</si>
  <si>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</si>
  <si>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</si>
  <si>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</si>
  <si>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</si>
  <si>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</si>
  <si>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</si>
  <si>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</si>
  <si>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</si>
  <si>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</si>
  <si>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</si>
  <si>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</si>
  <si>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</si>
  <si>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</si>
  <si>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</si>
  <si>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</si>
  <si>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</si>
  <si>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</si>
  <si>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</si>
  <si>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</si>
  <si>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</si>
  <si>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</si>
  <si>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</si>
  <si>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</si>
  <si>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</si>
  <si>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</si>
  <si>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</si>
  <si>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</si>
  <si>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</si>
  <si>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</si>
  <si>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</si>
  <si>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</si>
  <si>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</si>
  <si>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</si>
  <si>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</si>
  <si>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</si>
  <si>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</si>
  <si>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</si>
  <si>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</si>
  <si>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</si>
  <si>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</si>
  <si>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</si>
  <si>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</si>
  <si>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</si>
  <si>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</si>
  <si>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</si>
  <si>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</si>
  <si>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</si>
  <si>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</si>
  <si>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</si>
  <si>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</si>
  <si>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</si>
  <si>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</si>
  <si>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</si>
  <si>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</si>
  <si>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</si>
  <si>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</si>
  <si>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</si>
  <si>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</si>
  <si>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</si>
  <si>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</si>
  <si>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</si>
  <si>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</si>
  <si>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</si>
  <si>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</si>
  <si>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</si>
  <si>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</si>
  <si>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</si>
  <si>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</si>
  <si>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</si>
  <si>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</si>
  <si>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</si>
  <si>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</si>
  <si>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</si>
  <si>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</si>
  <si>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</si>
  <si>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</si>
  <si>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</si>
  <si>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</si>
  <si>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</si>
  <si>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</si>
  <si>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</si>
  <si>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</si>
  <si>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</si>
  <si>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</si>
  <si>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</si>
  <si>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</si>
  <si>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</si>
  <si>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</si>
  <si>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</si>
  <si>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</si>
  <si>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</si>
  <si>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</si>
  <si>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</si>
  <si>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</si>
  <si>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</si>
  <si>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</si>
  <si>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</si>
  <si>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</si>
  <si>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</si>
  <si>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</si>
  <si>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</si>
  <si>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</si>
  <si>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</si>
  <si>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</si>
  <si>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</si>
  <si>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</si>
  <si>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</si>
  <si>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</si>
  <si>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</si>
  <si>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</si>
  <si>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</si>
  <si>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</si>
  <si>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</si>
  <si>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</si>
  <si>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</si>
  <si>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</si>
  <si>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</si>
  <si>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</si>
  <si>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</si>
  <si>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</si>
  <si>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</si>
  <si>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</si>
  <si>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</si>
  <si>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</si>
  <si>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</si>
  <si>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</si>
  <si>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</si>
  <si>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</si>
  <si>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</si>
  <si>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</si>
  <si>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</si>
  <si>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</si>
  <si>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</si>
  <si>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</si>
  <si>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</si>
  <si>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</si>
  <si>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</si>
  <si>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</si>
  <si>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</si>
  <si>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</si>
  <si>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</si>
  <si>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</si>
  <si>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</si>
  <si>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</si>
  <si>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</si>
  <si>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</si>
  <si>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</si>
  <si>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</si>
  <si>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</si>
  <si>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</si>
  <si>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</si>
  <si>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</si>
  <si>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</si>
  <si>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</si>
  <si>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</si>
  <si>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</si>
  <si>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</si>
  <si>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</si>
  <si>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</si>
  <si>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</si>
  <si>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</si>
  <si>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</si>
  <si>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</si>
  <si>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</si>
  <si>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</si>
  <si>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</si>
  <si>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</si>
  <si>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</si>
  <si>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</si>
  <si>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</si>
  <si>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</si>
  <si>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</si>
  <si>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</si>
  <si>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</si>
  <si>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</si>
  <si>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</si>
  <si>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</si>
  <si>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</si>
  <si>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</si>
  <si>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</si>
  <si>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</si>
  <si>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</si>
  <si>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</si>
  <si>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</si>
  <si>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</si>
  <si>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</si>
  <si>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</si>
  <si>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</si>
  <si>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</si>
  <si>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</si>
  <si>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</si>
  <si>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</si>
  <si>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</si>
  <si>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</si>
  <si>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</si>
  <si>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</si>
  <si>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</si>
  <si>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</si>
  <si>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</si>
  <si>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</si>
  <si>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</si>
  <si>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</si>
  <si>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</si>
  <si>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</si>
  <si>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</si>
  <si>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</si>
  <si>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</si>
  <si>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</si>
  <si>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</si>
  <si>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</si>
  <si>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</si>
  <si>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</si>
  <si>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</si>
  <si>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</si>
  <si>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</si>
  <si>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</si>
  <si>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</si>
  <si>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</si>
  <si>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</si>
  <si>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</si>
  <si>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</si>
  <si>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</si>
  <si>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</si>
  <si>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</si>
  <si>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</si>
  <si>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</si>
  <si>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</si>
  <si>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</si>
  <si>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</si>
  <si>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</si>
  <si>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</si>
  <si>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</si>
  <si>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</si>
  <si>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</si>
  <si>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</si>
  <si>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</si>
  <si>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</si>
  <si>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</si>
  <si>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</si>
  <si>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</si>
  <si>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</si>
  <si>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</si>
  <si>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</si>
  <si>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</si>
  <si>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</si>
  <si>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</si>
  <si>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</si>
  <si>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</si>
  <si>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</si>
  <si>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</si>
  <si>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</si>
  <si>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</si>
  <si>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</si>
  <si>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</si>
  <si>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</si>
  <si>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</si>
  <si>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</si>
  <si>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</si>
  <si>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</si>
  <si>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</si>
  <si>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</si>
  <si>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</si>
  <si>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</si>
  <si>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</si>
  <si>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</si>
  <si>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</si>
  <si>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</si>
  <si>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</si>
  <si>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</si>
  <si>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</si>
  <si>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</si>
  <si>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</si>
  <si>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</si>
  <si>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</si>
  <si>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</si>
  <si>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</si>
  <si>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</si>
  <si>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</si>
  <si>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</si>
  <si>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</si>
  <si>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</si>
  <si>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</si>
  <si>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</si>
  <si>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</si>
  <si>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</si>
  <si>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</si>
  <si>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</si>
  <si>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</si>
  <si>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</si>
  <si>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</si>
  <si>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</si>
  <si>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</si>
  <si>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</si>
  <si>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</si>
  <si>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</si>
  <si>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</si>
  <si>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</si>
  <si>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</si>
  <si>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</si>
  <si>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</si>
  <si>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</si>
  <si>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</si>
  <si>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</si>
  <si>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</si>
  <si>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</si>
  <si>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</si>
  <si>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</si>
  <si>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</si>
  <si>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</si>
  <si>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</si>
  <si>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</si>
  <si>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</si>
  <si>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</si>
  <si>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</si>
  <si>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</si>
  <si>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</si>
  <si>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</si>
  <si>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</si>
  <si>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</si>
  <si>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</si>
  <si>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</si>
  <si>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</si>
  <si>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</si>
  <si>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</si>
  <si>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</si>
  <si>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</si>
  <si>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</si>
  <si>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</si>
  <si>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</si>
  <si>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</si>
  <si>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</si>
  <si>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</si>
  <si>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</si>
  <si>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</si>
  <si>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</si>
  <si>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</si>
  <si>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</si>
  <si>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</si>
  <si>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</si>
  <si>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</si>
  <si>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</si>
  <si>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</si>
  <si>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</si>
  <si>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</si>
  <si>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</si>
  <si>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</si>
  <si>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</si>
  <si>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</si>
  <si>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</si>
  <si>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</si>
  <si>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</si>
  <si>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</si>
  <si>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</si>
  <si>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</si>
  <si>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</si>
  <si>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</si>
  <si>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</si>
  <si>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</si>
  <si>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</si>
  <si>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</si>
  <si>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</si>
  <si>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</si>
  <si>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</si>
  <si>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</si>
  <si>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</si>
  <si>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</si>
  <si>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</si>
  <si>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</si>
  <si>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</si>
  <si>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</si>
  <si>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</si>
  <si>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</si>
  <si>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</si>
  <si>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</si>
  <si>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</si>
  <si>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</si>
  <si>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</si>
  <si>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</si>
  <si>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</si>
  <si>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</si>
  <si>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</si>
  <si>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</si>
  <si>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</si>
  <si>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</si>
  <si>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</si>
  <si>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</si>
  <si>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</si>
  <si>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</si>
  <si>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</si>
  <si>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</si>
  <si>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</si>
  <si>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</si>
  <si>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</si>
  <si>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</si>
  <si>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</si>
  <si>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</si>
  <si>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</si>
  <si>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</si>
  <si>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</si>
  <si>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</si>
  <si>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</si>
  <si>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</si>
  <si>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</si>
  <si>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</si>
  <si>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</si>
  <si>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</si>
  <si>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</si>
  <si>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</si>
  <si>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</si>
  <si>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</si>
  <si>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</si>
  <si>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</si>
  <si>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</si>
  <si>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</si>
  <si>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</si>
  <si>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</si>
  <si>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</si>
  <si>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</si>
  <si>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</si>
  <si>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</si>
  <si>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</si>
  <si>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</si>
  <si>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</si>
  <si>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</si>
  <si>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</si>
  <si>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</si>
  <si>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</si>
  <si>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</si>
  <si>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</si>
  <si>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</si>
  <si>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</si>
  <si>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</si>
  <si>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</si>
  <si>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</si>
  <si>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</si>
  <si>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</si>
  <si>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</si>
  <si>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</si>
  <si>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</si>
  <si>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</si>
  <si>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</si>
  <si>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</si>
  <si>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</si>
  <si>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</si>
  <si>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</si>
  <si>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</si>
  <si>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</si>
  <si>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</si>
  <si>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</si>
  <si>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</si>
  <si>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</si>
  <si>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</si>
  <si>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</si>
  <si>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</si>
  <si>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</si>
  <si>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</si>
  <si>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</si>
  <si>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</si>
  <si>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</si>
  <si>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</si>
  <si>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</si>
  <si>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</si>
  <si>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</si>
  <si>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</si>
  <si>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</si>
  <si>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</si>
  <si>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</si>
  <si>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</si>
  <si>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</si>
  <si>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</si>
  <si>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</si>
  <si>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</si>
  <si>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</si>
  <si>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</si>
  <si>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</si>
  <si>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</si>
  <si>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</si>
  <si>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</si>
  <si>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</si>
  <si>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</si>
  <si>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</si>
  <si>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</si>
  <si>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</si>
  <si>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</si>
  <si>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</si>
  <si>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</si>
  <si>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</si>
  <si>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</si>
  <si>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</si>
  <si>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</si>
  <si>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</si>
  <si>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</si>
  <si>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</si>
  <si>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</si>
  <si>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</si>
  <si>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</si>
  <si>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</si>
  <si>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</si>
  <si>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</si>
  <si>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</si>
  <si>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</si>
  <si>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</si>
  <si>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</si>
  <si>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</si>
  <si>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</si>
  <si>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</si>
  <si>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</si>
  <si>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</si>
  <si>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</si>
  <si>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</si>
  <si>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</si>
  <si>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</si>
  <si>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</si>
  <si>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</si>
  <si>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</si>
  <si>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</si>
  <si>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</si>
  <si>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</si>
  <si>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</si>
  <si>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</si>
  <si>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</si>
  <si>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</si>
  <si>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</si>
  <si>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</si>
  <si>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</si>
  <si>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</si>
  <si>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</si>
  <si>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</si>
  <si>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</si>
  <si>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</si>
  <si>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</si>
  <si>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</si>
  <si>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</si>
  <si>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</si>
  <si>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</si>
  <si>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</si>
  <si>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</si>
  <si>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</si>
  <si>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</si>
  <si>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</si>
  <si>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</si>
  <si>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</si>
  <si>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</si>
  <si>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</si>
  <si>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</si>
  <si>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</si>
  <si>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</si>
  <si>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</si>
  <si>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</si>
  <si>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</si>
  <si>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</si>
  <si>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</si>
  <si>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</si>
  <si>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</si>
  <si>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</si>
  <si>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</si>
  <si>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</si>
  <si>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</si>
  <si>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</si>
  <si>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</si>
  <si>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</si>
  <si>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</si>
  <si>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</si>
  <si>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</si>
  <si>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</si>
  <si>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</si>
  <si>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</si>
  <si>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</si>
  <si>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</si>
  <si>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</si>
  <si>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</si>
  <si>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</si>
  <si>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</si>
  <si>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</si>
  <si>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</si>
  <si>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</si>
  <si>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</si>
  <si>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</si>
  <si>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</si>
  <si>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</si>
  <si>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</si>
  <si>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</si>
  <si>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</si>
  <si>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</si>
  <si>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</si>
  <si>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</si>
  <si>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</si>
  <si>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</si>
  <si>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</si>
  <si>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</si>
  <si>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</si>
  <si>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</si>
  <si>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</si>
  <si>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</si>
  <si>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</si>
  <si>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</si>
  <si>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</si>
  <si>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</si>
  <si>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</si>
  <si>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</si>
  <si>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</si>
  <si>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</si>
  <si>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</si>
  <si>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</si>
  <si>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</si>
  <si>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</si>
  <si>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</si>
  <si>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</si>
  <si>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</si>
  <si>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</si>
  <si>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</si>
  <si>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</si>
  <si>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</si>
  <si>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</si>
  <si>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</si>
  <si>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</si>
  <si>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</si>
  <si>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</si>
  <si>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</si>
  <si>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</si>
  <si>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</si>
  <si>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</si>
  <si>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</si>
  <si>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</si>
  <si>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</si>
  <si>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</si>
  <si>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</si>
  <si>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</si>
  <si>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</si>
  <si>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</si>
  <si>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</si>
  <si>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</si>
  <si>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</si>
  <si>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</si>
  <si>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</si>
  <si>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</si>
  <si>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</si>
  <si>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</si>
  <si>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</si>
  <si>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</si>
  <si>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</si>
  <si>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</si>
  <si>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</si>
  <si>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</si>
  <si>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</si>
  <si>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</si>
  <si>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</si>
  <si>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</si>
  <si>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</si>
  <si>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</si>
  <si>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</si>
  <si>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</si>
  <si>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</si>
  <si>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</si>
  <si>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</si>
  <si>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</si>
  <si>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</si>
  <si>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</si>
  <si>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</si>
  <si>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</si>
  <si>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</si>
  <si>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</si>
  <si>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</si>
  <si>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</si>
  <si>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</si>
  <si>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</si>
  <si>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</si>
  <si>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</si>
  <si>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</si>
  <si>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</si>
  <si>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</si>
  <si>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</si>
  <si>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</si>
  <si>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</si>
  <si>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</si>
  <si>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</si>
  <si>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</si>
  <si>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</si>
  <si>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</si>
  <si>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</si>
  <si>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</si>
  <si>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</si>
  <si>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</si>
  <si>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</si>
  <si>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</si>
  <si>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</si>
  <si>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</si>
  <si>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</si>
  <si>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</si>
  <si>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</si>
  <si>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</si>
  <si>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</si>
  <si>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</si>
  <si>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</si>
  <si>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</si>
  <si>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</si>
  <si>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</si>
  <si>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</si>
  <si>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</si>
  <si>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</si>
  <si>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</si>
  <si>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</si>
  <si>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</si>
  <si>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</si>
  <si>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</si>
  <si>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</si>
  <si>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</si>
  <si>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</si>
  <si>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</si>
  <si>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</si>
  <si>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</si>
  <si>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</si>
  <si>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</si>
  <si>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</si>
  <si>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</si>
  <si>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</si>
  <si>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</si>
  <si>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</si>
  <si>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</si>
  <si>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</si>
  <si>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</si>
  <si>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</si>
  <si>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</si>
  <si>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</si>
  <si>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</si>
  <si>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</si>
  <si>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</si>
  <si>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</si>
  <si>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</si>
  <si>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</si>
  <si>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</si>
  <si>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</si>
  <si>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</si>
  <si>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</si>
  <si>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</si>
  <si>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</si>
  <si>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</si>
  <si>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</si>
  <si>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</si>
  <si>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</si>
  <si>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</si>
  <si>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</si>
  <si>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</si>
  <si>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</si>
  <si>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</si>
  <si>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</si>
  <si>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</si>
  <si>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</si>
  <si>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</si>
  <si>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</si>
  <si>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</si>
  <si>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</si>
  <si>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</si>
  <si>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</si>
  <si>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</si>
  <si>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</si>
  <si>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</si>
  <si>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</si>
  <si>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</si>
  <si>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</si>
  <si>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</si>
  <si>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</si>
  <si>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</si>
  <si>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</si>
  <si>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</si>
  <si>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</si>
  <si>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</si>
  <si>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</si>
  <si>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</si>
  <si>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</si>
  <si>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</si>
  <si>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</si>
  <si>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</si>
  <si>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</si>
  <si>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</si>
  <si>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</si>
  <si>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</si>
  <si>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</si>
  <si>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</si>
  <si>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</si>
  <si>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</si>
  <si>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</si>
  <si>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</si>
  <si>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</si>
  <si>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</si>
  <si>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</si>
  <si>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</si>
  <si>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</si>
  <si>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</si>
  <si>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</si>
  <si>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</si>
  <si>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</si>
  <si>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</si>
  <si>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</si>
  <si>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</si>
  <si>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</si>
  <si>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</si>
  <si>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</si>
  <si>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</si>
  <si>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</si>
  <si>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</si>
  <si>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</si>
  <si>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</si>
  <si>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</si>
  <si>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</si>
  <si>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</si>
  <si>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</si>
  <si>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</si>
  <si>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</si>
  <si>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</si>
  <si>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</si>
  <si>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</si>
  <si>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</si>
  <si>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</si>
  <si>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</si>
  <si>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</si>
  <si>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</si>
  <si>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</si>
  <si>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</si>
  <si>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</si>
  <si>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</si>
  <si>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</si>
  <si>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</si>
  <si>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</si>
  <si>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</si>
  <si>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</si>
  <si>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</si>
  <si>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</si>
  <si>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</si>
  <si>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</si>
  <si>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</si>
  <si>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</si>
  <si>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</si>
  <si>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</si>
  <si>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</si>
  <si>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</si>
  <si>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</si>
  <si>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</si>
  <si>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</si>
  <si>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</si>
  <si>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</si>
  <si>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</si>
  <si>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</si>
  <si>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</si>
  <si>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</si>
  <si>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</si>
  <si>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</si>
  <si>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</si>
  <si>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</si>
  <si>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</si>
  <si>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</si>
  <si>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</si>
  <si>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</si>
  <si>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</si>
  <si>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</si>
  <si>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</si>
  <si>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</si>
  <si>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</si>
  <si>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</si>
  <si>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</si>
  <si>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</si>
  <si>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</si>
  <si>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</si>
  <si>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</si>
  <si>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</si>
  <si>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</si>
  <si>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</si>
  <si>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</si>
  <si>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</si>
  <si>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</si>
  <si>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</si>
  <si>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</si>
  <si>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</si>
  <si>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</si>
  <si>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</si>
  <si>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</si>
  <si>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</si>
  <si>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</si>
  <si>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</si>
  <si>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</si>
  <si>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</si>
  <si>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</si>
  <si>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</si>
  <si>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</si>
  <si>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</si>
  <si>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</si>
  <si>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</si>
  <si>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</si>
  <si>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</si>
  <si>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</si>
  <si>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</si>
  <si>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</si>
  <si>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</si>
  <si>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</si>
  <si>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</si>
  <si>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</si>
  <si>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</si>
  <si>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</si>
  <si>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</si>
  <si>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</si>
  <si>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</si>
  <si>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</si>
  <si>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</si>
  <si>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</si>
  <si>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</si>
  <si>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</si>
  <si>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</si>
  <si>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</si>
  <si>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</si>
  <si>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</si>
  <si>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</si>
  <si>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</si>
  <si>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</si>
  <si>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</si>
  <si>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</si>
  <si>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</si>
  <si>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</si>
  <si>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</si>
  <si>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</si>
  <si>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</si>
  <si>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</si>
  <si>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</si>
  <si>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</si>
  <si>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</si>
  <si>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</si>
  <si>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</si>
  <si>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</si>
  <si>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</si>
  <si>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</si>
  <si>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</si>
  <si>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</si>
  <si>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</si>
  <si>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</si>
  <si>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</si>
  <si>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</si>
  <si>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</si>
  <si>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</si>
  <si>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</si>
  <si>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</si>
  <si>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</si>
  <si>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</si>
  <si>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</si>
  <si>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</si>
  <si>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</si>
  <si>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</si>
  <si>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</si>
  <si>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</si>
  <si>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</si>
  <si>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</si>
  <si>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</si>
  <si>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</si>
  <si>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</si>
  <si>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</si>
  <si>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</si>
  <si>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</si>
  <si>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</si>
  <si>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</si>
  <si>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</si>
  <si>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</si>
  <si>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</si>
  <si>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</si>
  <si>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</si>
  <si>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</si>
  <si>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</si>
  <si>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</si>
  <si>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</si>
  <si>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</si>
  <si>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</si>
  <si>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</si>
  <si>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</si>
  <si>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</si>
  <si>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</si>
  <si>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</si>
  <si>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</si>
  <si>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</si>
  <si>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</si>
  <si>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</si>
  <si>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</si>
  <si>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</si>
  <si>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</si>
  <si>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</si>
  <si>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</si>
  <si>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</si>
  <si>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</si>
  <si>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</si>
  <si>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</si>
  <si>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</si>
  <si>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</si>
  <si>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</si>
  <si>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</si>
  <si>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</si>
  <si>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</si>
  <si>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</si>
  <si>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</si>
  <si>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</si>
  <si>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</si>
  <si>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</si>
  <si>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</si>
  <si>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</si>
  <si>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</si>
  <si>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</si>
  <si>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</si>
  <si>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</si>
  <si>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</si>
  <si>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</si>
  <si>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</si>
  <si>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</si>
  <si>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</si>
  <si>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</si>
  <si>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</si>
  <si>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</si>
  <si>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</si>
  <si>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</si>
  <si>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</si>
  <si>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</si>
  <si>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</si>
  <si>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</si>
  <si>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</si>
  <si>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</si>
  <si>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</si>
  <si>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</si>
  <si>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</si>
  <si>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</si>
  <si>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</si>
  <si>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</si>
  <si>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</si>
  <si>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</si>
  <si>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</si>
  <si>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</si>
  <si>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</si>
  <si>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</si>
  <si>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</si>
  <si>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</si>
  <si>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</si>
  <si>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</si>
  <si>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</si>
  <si>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</si>
  <si>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</si>
  <si>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</si>
  <si>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</si>
  <si>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</si>
  <si>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</si>
  <si>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</si>
  <si>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</si>
  <si>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</si>
  <si>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</si>
  <si>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</si>
  <si>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</si>
  <si>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</si>
  <si>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</si>
  <si>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</si>
  <si>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</si>
  <si>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</si>
  <si>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</si>
  <si>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</si>
  <si>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</si>
  <si>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</si>
  <si>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</si>
  <si>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</si>
  <si>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</si>
  <si>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</si>
  <si>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</si>
  <si>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</si>
  <si>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</si>
  <si>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</si>
  <si>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</si>
  <si>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</si>
  <si>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</si>
  <si>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</si>
  <si>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</si>
  <si>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</si>
  <si>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</si>
  <si>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</si>
  <si>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</si>
  <si>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</si>
  <si>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</si>
  <si>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</si>
  <si>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</si>
  <si>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</si>
  <si>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</si>
  <si>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</si>
  <si>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</si>
  <si>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</si>
  <si>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</si>
  <si>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</si>
  <si>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</si>
  <si>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</si>
  <si>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</si>
  <si>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</si>
  <si>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</si>
  <si>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</si>
  <si>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</si>
  <si>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</si>
  <si>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</si>
  <si>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</si>
  <si>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</si>
  <si>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</si>
  <si>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</si>
  <si>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</si>
  <si>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</si>
  <si>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</si>
  <si>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</si>
  <si>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</si>
  <si>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</si>
  <si>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</si>
  <si>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</si>
  <si>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</si>
  <si>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</si>
  <si>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</si>
  <si>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</si>
  <si>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</si>
  <si>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</si>
  <si>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</si>
  <si>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</si>
  <si>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</si>
  <si>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</si>
  <si>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</si>
  <si>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</si>
  <si>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</si>
  <si>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</si>
  <si>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</si>
  <si>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</si>
  <si>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</si>
  <si>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</si>
  <si>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</si>
  <si>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</si>
  <si>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</si>
  <si>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</si>
  <si>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</si>
  <si>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</si>
  <si>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</si>
  <si>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</si>
  <si>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</si>
  <si>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</si>
  <si>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</si>
  <si>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</si>
  <si>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</si>
  <si>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</si>
  <si>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</si>
  <si>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</si>
  <si>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</si>
  <si>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</si>
  <si>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</si>
  <si>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</si>
  <si>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</si>
  <si>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</si>
  <si>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</si>
  <si>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</si>
  <si>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</si>
  <si>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</si>
  <si>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</si>
  <si>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</si>
  <si>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</si>
  <si>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</si>
  <si>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</si>
  <si>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</si>
  <si>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</si>
  <si>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</si>
  <si>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</si>
  <si>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</si>
  <si>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</si>
  <si>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</si>
  <si>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</si>
  <si>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</si>
  <si>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</si>
  <si>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</si>
  <si>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</si>
  <si>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</si>
  <si>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</si>
  <si>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</si>
  <si>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</si>
  <si>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</si>
  <si>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</si>
  <si>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</si>
  <si>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</si>
  <si>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</si>
  <si>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</si>
  <si>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</si>
  <si>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</si>
  <si>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</si>
  <si>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</si>
  <si>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</si>
  <si>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</si>
  <si>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</si>
  <si>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</si>
  <si>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</si>
  <si>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</si>
  <si>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</si>
  <si>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</si>
  <si>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</si>
  <si>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</si>
  <si>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</si>
  <si>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</si>
  <si>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</si>
  <si>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</si>
  <si>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</si>
  <si>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</si>
  <si>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</si>
  <si>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</si>
  <si>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</si>
  <si>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</si>
  <si>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</si>
  <si>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</si>
  <si>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</si>
  <si>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</si>
  <si>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</si>
  <si>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</si>
  <si>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</si>
  <si>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</si>
  <si>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</si>
  <si>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</si>
  <si>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</si>
  <si>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</si>
  <si>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</si>
  <si>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</si>
  <si>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</si>
  <si>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</si>
  <si>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</si>
  <si>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</si>
  <si>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</si>
  <si>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</si>
  <si>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</si>
  <si>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</si>
  <si>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</si>
  <si>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</si>
  <si>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</si>
  <si>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</si>
  <si>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</si>
  <si>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</si>
  <si>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</si>
  <si>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</si>
  <si>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</si>
  <si>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</si>
  <si>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</si>
  <si>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</si>
  <si>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</si>
  <si>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</si>
  <si>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</si>
  <si>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</si>
  <si>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</si>
  <si>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</si>
  <si>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</si>
  <si>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</si>
  <si>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</si>
  <si>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</si>
  <si>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</si>
  <si>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</si>
  <si>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</si>
  <si>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</si>
  <si>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</si>
  <si>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</si>
  <si>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</si>
  <si>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</si>
  <si>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</si>
  <si>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</si>
  <si>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</si>
  <si>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</si>
  <si>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</si>
  <si>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</si>
  <si>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</si>
  <si>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</si>
  <si>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</si>
  <si>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</si>
  <si>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</si>
  <si>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</si>
  <si>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</si>
  <si>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</si>
  <si>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</si>
  <si>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</si>
  <si>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</si>
  <si>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</si>
  <si>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</si>
  <si>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</si>
  <si>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</si>
  <si>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</si>
  <si>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</si>
  <si>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</si>
  <si>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</si>
  <si>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</si>
  <si>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</si>
  <si>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</si>
  <si>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</si>
  <si>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</si>
  <si>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</si>
  <si>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</si>
  <si>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</si>
  <si>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</si>
  <si>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</si>
  <si>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</si>
  <si>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</si>
  <si>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</si>
  <si>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</si>
  <si>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</si>
  <si>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</si>
  <si>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</si>
  <si>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</si>
  <si>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</si>
  <si>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</si>
  <si>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</si>
  <si>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</si>
  <si>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</si>
  <si>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</si>
  <si>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</si>
  <si>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</si>
  <si>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</si>
  <si>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</si>
  <si>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</si>
  <si>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</si>
  <si>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</si>
  <si>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</si>
  <si>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</si>
  <si>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</si>
  <si>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</si>
  <si>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</si>
  <si>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</si>
  <si>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</si>
  <si>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</si>
  <si>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</si>
  <si>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</si>
  <si>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</si>
  <si>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</si>
  <si>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</si>
  <si>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</si>
  <si>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</si>
  <si>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</si>
  <si>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</si>
  <si>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</si>
  <si>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</si>
  <si>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</si>
  <si>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</si>
  <si>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</si>
  <si>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</si>
  <si>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</si>
  <si>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</si>
  <si>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</si>
  <si>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</si>
  <si>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</si>
  <si>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</si>
  <si>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</si>
  <si>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</si>
  <si>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</si>
  <si>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</si>
  <si>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</si>
  <si>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</si>
  <si>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</si>
  <si>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</si>
  <si>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</si>
  <si>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</si>
  <si>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</si>
  <si>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</si>
  <si>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</si>
  <si>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</si>
  <si>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</si>
  <si>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</si>
  <si>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</si>
  <si>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</si>
  <si>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</si>
  <si>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</si>
  <si>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</si>
  <si>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</si>
  <si>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</si>
  <si>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</si>
  <si>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</si>
  <si>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</si>
  <si>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</si>
  <si>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</si>
  <si>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</si>
  <si>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</si>
  <si>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</si>
  <si>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</si>
  <si>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</si>
  <si>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</si>
  <si>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</si>
  <si>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</si>
  <si>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</si>
  <si>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</si>
  <si>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</si>
  <si>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</si>
  <si>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</si>
  <si>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</si>
  <si>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</si>
  <si>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</si>
  <si>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</si>
  <si>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</si>
  <si>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</si>
  <si>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</si>
  <si>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</si>
  <si>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</si>
  <si>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</si>
  <si>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</si>
  <si>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</si>
  <si>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</si>
  <si>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</si>
  <si>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</si>
  <si>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</si>
  <si>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</si>
  <si>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</si>
  <si>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</si>
  <si>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</si>
  <si>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</si>
  <si>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</si>
  <si>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</si>
  <si>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</si>
  <si>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</si>
  <si>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</si>
  <si>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</si>
  <si>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</si>
  <si>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</si>
  <si>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</si>
  <si>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</si>
  <si>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</si>
  <si>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</si>
  <si>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</si>
  <si>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</si>
  <si>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</si>
  <si>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</si>
  <si>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</si>
  <si>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</si>
  <si>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</si>
  <si>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</si>
  <si>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</si>
  <si>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</si>
  <si>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</si>
  <si>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</si>
  <si>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</si>
  <si>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</si>
  <si>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</si>
  <si>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</si>
  <si>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</si>
  <si>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</si>
  <si>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</si>
  <si>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</si>
  <si>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</si>
  <si>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</si>
  <si>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</si>
  <si>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</si>
  <si>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</si>
  <si>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</si>
  <si>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</si>
  <si>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</si>
  <si>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</si>
  <si>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</si>
  <si>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</si>
  <si>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</si>
  <si>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</si>
  <si>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</si>
  <si>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</si>
  <si>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</si>
  <si>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</si>
  <si>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</si>
  <si>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</si>
  <si>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</si>
  <si>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</si>
  <si>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</si>
  <si>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</si>
  <si>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</si>
  <si>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</si>
  <si>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</si>
  <si>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</si>
  <si>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</si>
  <si>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</si>
  <si>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</si>
  <si>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</si>
  <si>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</si>
  <si>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</si>
  <si>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</si>
  <si>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</si>
  <si>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</si>
  <si>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</si>
  <si>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</si>
  <si>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</si>
  <si>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</si>
  <si>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</si>
  <si>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</si>
  <si>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</si>
  <si>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</si>
  <si>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</si>
  <si>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</si>
  <si>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</si>
  <si>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</si>
  <si>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</si>
  <si>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</si>
  <si>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</si>
  <si>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</si>
  <si>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</si>
  <si>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</si>
  <si>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</si>
  <si>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</si>
  <si>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</si>
  <si>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</si>
  <si>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</si>
  <si>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</si>
  <si>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</si>
  <si>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</si>
  <si>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</si>
  <si>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</si>
  <si>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</si>
  <si>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</si>
  <si>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</si>
  <si>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</si>
  <si>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</si>
  <si>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</si>
  <si>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</si>
  <si>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</si>
  <si>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</si>
  <si>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</si>
  <si>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</si>
  <si>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</si>
  <si>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</si>
  <si>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</si>
  <si>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</si>
  <si>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</si>
  <si>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</si>
  <si>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</si>
  <si>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</si>
  <si>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</si>
  <si>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</si>
  <si>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</si>
  <si>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</si>
  <si>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</si>
  <si>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</si>
  <si>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</si>
  <si>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</si>
  <si>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</si>
  <si>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</si>
  <si>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</si>
  <si>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</si>
  <si>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</si>
  <si>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</si>
  <si>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</si>
  <si>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</si>
  <si>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</si>
  <si>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</si>
  <si>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</si>
  <si>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</si>
  <si>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</si>
  <si>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</si>
  <si>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</si>
  <si>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</si>
  <si>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</si>
  <si>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</si>
  <si>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</si>
  <si>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</si>
  <si>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</si>
  <si>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</si>
  <si>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</si>
  <si>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</si>
  <si>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</si>
  <si>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</si>
  <si>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</si>
  <si>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</si>
  <si>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</si>
  <si>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</si>
  <si>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</si>
  <si>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</si>
  <si>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</si>
  <si>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</si>
  <si>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</si>
  <si>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</si>
  <si>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</si>
  <si>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</si>
  <si>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</si>
  <si>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</si>
  <si>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</si>
  <si>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</si>
  <si>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</si>
  <si>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</si>
  <si>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</si>
  <si>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</si>
  <si>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</si>
  <si>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</si>
  <si>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</si>
  <si>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</si>
  <si>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</si>
  <si>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</si>
  <si>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</si>
  <si>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</si>
  <si>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</si>
  <si>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</si>
  <si>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</si>
  <si>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</si>
  <si>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</si>
  <si>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</si>
  <si>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</si>
  <si>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</si>
  <si>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</si>
  <si>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</si>
  <si>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</si>
  <si>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</si>
  <si>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</si>
  <si>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</si>
  <si>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</si>
  <si>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</si>
  <si>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</si>
  <si>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</si>
  <si>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</si>
  <si>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</si>
  <si>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</si>
  <si>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</si>
  <si>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</si>
  <si>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</si>
  <si>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</si>
  <si>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</si>
  <si>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</si>
  <si>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</si>
  <si>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</si>
  <si>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</si>
  <si>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</si>
  <si>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</si>
  <si>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</si>
  <si>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</si>
  <si>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</si>
  <si>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</si>
  <si>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</si>
  <si>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</si>
  <si>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</si>
  <si>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</si>
  <si>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</si>
  <si>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</si>
  <si>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</si>
  <si>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</si>
  <si>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</si>
  <si>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</si>
  <si>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</si>
  <si>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</si>
  <si>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</si>
  <si>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</si>
  <si>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</si>
  <si>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</si>
  <si>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</si>
  <si>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</si>
  <si>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</si>
  <si>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</si>
  <si>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</si>
  <si>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</si>
  <si>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</si>
  <si>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</si>
  <si>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</si>
  <si>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</si>
  <si>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</si>
  <si>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</si>
  <si>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</si>
  <si>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</si>
  <si>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</si>
  <si>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</si>
  <si>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</si>
  <si>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</si>
  <si>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</si>
  <si>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</si>
  <si>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</si>
  <si>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</si>
  <si>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</si>
  <si>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</si>
  <si>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</si>
  <si>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</si>
  <si>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</si>
  <si>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</si>
  <si>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</si>
  <si>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</si>
  <si>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</si>
  <si>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</si>
  <si>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</si>
  <si>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</si>
  <si>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</si>
  <si>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</si>
  <si>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</si>
  <si>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</si>
  <si>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</si>
  <si>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</si>
  <si>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</si>
  <si>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</si>
  <si>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</si>
  <si>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</si>
  <si>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</si>
  <si>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</si>
  <si>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</si>
  <si>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</si>
  <si>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</si>
  <si>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</si>
  <si>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</si>
  <si>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</si>
  <si>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</si>
  <si>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</si>
  <si>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</si>
  <si>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</si>
  <si>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</si>
  <si>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</si>
  <si>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</si>
  <si>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</si>
  <si>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</si>
  <si>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</si>
  <si>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</si>
  <si>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</si>
  <si>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</si>
  <si>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</si>
  <si>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</si>
  <si>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</si>
  <si>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</si>
  <si>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</si>
  <si>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</si>
  <si>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</si>
  <si>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</si>
  <si>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</si>
  <si>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</si>
  <si>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</si>
  <si>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</si>
  <si>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</si>
  <si>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</si>
  <si>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</si>
  <si>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</si>
  <si>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</si>
  <si>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</si>
  <si>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</si>
  <si>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</si>
  <si>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</si>
  <si>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</si>
  <si>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</si>
  <si>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</si>
  <si>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</si>
  <si>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</si>
  <si>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</si>
  <si>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</si>
  <si>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</si>
  <si>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</si>
  <si>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</si>
  <si>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</si>
  <si>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</si>
  <si>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</si>
  <si>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</si>
  <si>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</si>
  <si>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</si>
  <si>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</si>
  <si>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</si>
  <si>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</si>
  <si>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</si>
  <si>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</si>
  <si>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</si>
  <si>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</si>
  <si>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</si>
  <si>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</si>
  <si>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</si>
  <si>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</si>
  <si>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</si>
  <si>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</si>
  <si>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</si>
  <si>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</si>
  <si>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</si>
  <si>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</si>
  <si>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</si>
  <si>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</si>
  <si>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</si>
  <si>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</si>
  <si>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</si>
  <si>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</si>
  <si>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</si>
  <si>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</si>
  <si>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</si>
  <si>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</si>
  <si>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</si>
  <si>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</si>
  <si>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</si>
  <si>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</si>
  <si>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</si>
  <si>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</si>
  <si>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</si>
  <si>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</si>
  <si>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</si>
  <si>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</si>
  <si>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</si>
  <si>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</si>
  <si>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</si>
  <si>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</si>
  <si>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</si>
  <si>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</si>
  <si>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</si>
  <si>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</si>
  <si>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</si>
  <si>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</si>
  <si>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</si>
  <si>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</si>
  <si>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</si>
  <si>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</si>
  <si>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</si>
  <si>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</si>
  <si>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</si>
  <si>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</si>
  <si>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</si>
  <si>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</si>
  <si>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</si>
  <si>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</si>
  <si>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</si>
  <si>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</si>
  <si>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</si>
  <si>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</si>
  <si>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</si>
  <si>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</si>
  <si>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</si>
  <si>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</si>
  <si>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</si>
  <si>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</si>
  <si>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</si>
  <si>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</si>
  <si>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</si>
  <si>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</si>
  <si>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</si>
  <si>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</si>
  <si>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</si>
  <si>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</si>
  <si>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</si>
  <si>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</si>
  <si>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</si>
  <si>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</si>
  <si>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</si>
  <si>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</si>
  <si>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</si>
  <si>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</si>
  <si>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</si>
  <si>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</si>
  <si>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</si>
  <si>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</si>
  <si>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</si>
  <si>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</si>
  <si>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</si>
  <si>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</si>
  <si>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</si>
  <si>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</si>
  <si>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</si>
  <si>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</si>
  <si>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</si>
  <si>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</si>
  <si>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</si>
  <si>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</si>
  <si>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</si>
  <si>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</si>
  <si>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</si>
  <si>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</si>
  <si>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</si>
  <si>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</si>
  <si>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</si>
  <si>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</si>
  <si>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</si>
  <si>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</si>
  <si>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</si>
  <si>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</si>
  <si>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</si>
  <si>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</si>
  <si>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</si>
  <si>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</si>
  <si>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</si>
  <si>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</si>
  <si>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</si>
  <si>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</si>
  <si>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</si>
  <si>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</si>
  <si>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</si>
  <si>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</si>
  <si>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</si>
  <si>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</si>
  <si>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</si>
  <si>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</si>
  <si>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</si>
  <si>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</si>
  <si>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</si>
  <si>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</si>
  <si>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</si>
  <si>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</si>
  <si>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</si>
  <si>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</si>
  <si>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</si>
  <si>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</si>
  <si>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</si>
  <si>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</si>
  <si>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</si>
  <si>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</si>
  <si>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</si>
  <si>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</si>
  <si>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</si>
  <si>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</si>
  <si>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</si>
  <si>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</si>
  <si>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</si>
  <si>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</si>
  <si>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</si>
  <si>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</si>
  <si>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</si>
  <si>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</si>
  <si>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</si>
  <si>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</si>
  <si>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</si>
  <si>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</si>
  <si>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</si>
  <si>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</si>
  <si>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</si>
  <si>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</si>
  <si>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</si>
  <si>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</si>
  <si>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</si>
  <si>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</si>
  <si>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</si>
  <si>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</si>
  <si>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</si>
  <si>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</si>
  <si>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</si>
  <si>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</si>
  <si>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</si>
  <si>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</si>
  <si>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</si>
  <si>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</si>
  <si>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</si>
  <si>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</si>
  <si>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</si>
  <si>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</si>
  <si>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</si>
  <si>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</si>
  <si>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</si>
  <si>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</si>
  <si>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</si>
  <si>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</si>
  <si>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</si>
  <si>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</si>
  <si>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</si>
  <si>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</si>
  <si>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</si>
  <si>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</si>
  <si>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</si>
  <si>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</si>
  <si>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</si>
  <si>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</si>
  <si>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</si>
  <si>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</si>
  <si>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</si>
  <si>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</si>
  <si>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</si>
  <si>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</si>
  <si>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</si>
  <si>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</si>
  <si>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</si>
  <si>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</si>
  <si>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</si>
  <si>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</si>
  <si>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</si>
  <si>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</si>
  <si>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</si>
  <si>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</si>
  <si>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</si>
  <si>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</si>
  <si>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</si>
  <si>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</si>
  <si>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</si>
  <si>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</si>
  <si>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</si>
  <si>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</si>
  <si>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</si>
  <si>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</si>
  <si>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</si>
  <si>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</si>
  <si>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</si>
  <si>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</si>
  <si>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</si>
  <si>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</si>
  <si>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</si>
  <si>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</si>
  <si>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</si>
  <si>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</si>
  <si>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</si>
  <si>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</si>
  <si>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</si>
  <si>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</si>
  <si>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</si>
  <si>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</si>
  <si>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</si>
  <si>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</si>
  <si>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</si>
  <si>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</si>
  <si>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</si>
  <si>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</si>
  <si>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</si>
  <si>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</si>
  <si>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</si>
  <si>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</si>
  <si>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</si>
  <si>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</si>
  <si>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</si>
  <si>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</si>
  <si>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</si>
  <si>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</si>
  <si>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</si>
  <si>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</si>
  <si>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</si>
  <si>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</si>
  <si>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</si>
  <si>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</si>
  <si>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</si>
  <si>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</si>
  <si>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</si>
  <si>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</si>
  <si>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</si>
  <si>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</si>
  <si>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</si>
  <si>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</si>
  <si>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</si>
  <si>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</si>
  <si>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</si>
  <si>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</si>
  <si>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</si>
  <si>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</si>
  <si>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</si>
  <si>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</si>
  <si>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</si>
  <si>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</si>
  <si>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</si>
  <si>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</si>
  <si>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</si>
  <si>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</si>
  <si>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</si>
  <si>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</si>
  <si>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</si>
  <si>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</si>
  <si>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</si>
  <si>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</si>
  <si>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</si>
  <si>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</si>
  <si>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</si>
  <si>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</si>
  <si>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</si>
  <si>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</si>
  <si>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</si>
  <si>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</si>
  <si>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</si>
  <si>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</si>
  <si>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</si>
  <si>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</si>
  <si>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</si>
  <si>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</si>
  <si>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</si>
  <si>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</si>
  <si>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</si>
  <si>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</si>
  <si>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</si>
  <si>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</si>
  <si>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</si>
  <si>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</si>
  <si>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</si>
  <si>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</si>
  <si>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</si>
  <si>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</si>
  <si>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</si>
  <si>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</si>
  <si>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</si>
  <si>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</si>
  <si>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</si>
  <si>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</si>
  <si>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</si>
  <si>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</si>
  <si>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</si>
  <si>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</si>
  <si>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</si>
  <si>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</si>
  <si>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</si>
  <si>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</si>
  <si>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</si>
  <si>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</si>
  <si>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</si>
  <si>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</si>
  <si>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</si>
  <si>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</si>
  <si>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</si>
  <si>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</si>
  <si>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</si>
  <si>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</si>
  <si>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</si>
  <si>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</si>
  <si>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</si>
  <si>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</si>
  <si>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</si>
  <si>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</si>
  <si>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</si>
  <si>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</si>
  <si>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</si>
  <si>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</si>
  <si>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</si>
  <si>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</si>
  <si>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</si>
  <si>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</si>
  <si>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</si>
  <si>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</si>
  <si>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</si>
  <si>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</si>
  <si>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</si>
  <si>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</si>
  <si>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</si>
  <si>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</si>
  <si>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</si>
  <si>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</si>
  <si>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</si>
  <si>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</si>
  <si>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</si>
  <si>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</si>
  <si>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</si>
  <si>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</si>
  <si>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</si>
  <si>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</si>
  <si>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</si>
  <si>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</si>
  <si>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</si>
  <si>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</si>
  <si>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</si>
  <si>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</si>
  <si>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</si>
  <si>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</si>
  <si>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</si>
  <si>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</si>
  <si>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</si>
  <si>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</si>
  <si>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</si>
  <si>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</si>
  <si>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</si>
  <si>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</si>
  <si>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</si>
  <si>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</si>
  <si>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</si>
  <si>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</si>
  <si>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</si>
  <si>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</si>
  <si>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</si>
  <si>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</si>
  <si>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</si>
  <si>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</si>
  <si>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</si>
  <si>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</si>
  <si>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</si>
  <si>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</si>
  <si>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</si>
  <si>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</si>
  <si>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</si>
  <si>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</si>
  <si>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</si>
  <si>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</si>
  <si>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</si>
  <si>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</si>
  <si>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</si>
  <si>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</si>
  <si>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</si>
  <si>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</si>
  <si>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</si>
  <si>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</si>
  <si>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</si>
  <si>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</si>
  <si>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</si>
  <si>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</si>
  <si>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</si>
  <si>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</si>
  <si>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</si>
  <si>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</si>
  <si>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</si>
  <si>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</si>
  <si>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</si>
  <si>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</si>
  <si>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</si>
  <si>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</si>
  <si>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</si>
  <si>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</si>
  <si>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</si>
  <si>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</si>
  <si>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</si>
  <si>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</si>
  <si>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</si>
  <si>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</si>
  <si>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</si>
  <si>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</si>
  <si>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</si>
  <si>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</si>
  <si>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</si>
  <si>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</si>
  <si>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</si>
  <si>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</si>
  <si>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</si>
  <si>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</si>
  <si>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</si>
  <si>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</si>
  <si>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</si>
  <si>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</si>
  <si>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</si>
  <si>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</si>
  <si>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</si>
  <si>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</si>
  <si>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</si>
  <si>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</si>
  <si>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</si>
  <si>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</si>
  <si>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</si>
  <si>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</si>
  <si>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</si>
  <si>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</si>
  <si>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</si>
  <si>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</si>
  <si>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</si>
  <si>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</si>
  <si>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</si>
  <si>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</si>
  <si>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</si>
  <si>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</si>
  <si>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</si>
  <si>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</si>
  <si>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</si>
  <si>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</si>
  <si>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</si>
  <si>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</si>
  <si>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</si>
  <si>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</si>
  <si>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</si>
  <si>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</si>
  <si>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</si>
  <si>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</si>
  <si>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</si>
  <si>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</si>
  <si>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</si>
  <si>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</si>
  <si>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</si>
  <si>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</si>
  <si>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</si>
  <si>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</si>
  <si>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</si>
  <si>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</si>
  <si>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</si>
  <si>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</si>
  <si>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</si>
  <si>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</si>
  <si>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</si>
  <si>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</si>
  <si>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</si>
  <si>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</si>
  <si>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</si>
  <si>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</si>
  <si>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</si>
  <si>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</si>
  <si>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</si>
  <si>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</si>
  <si>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</si>
  <si>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</si>
  <si>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</si>
  <si>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</si>
  <si>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</si>
  <si>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</si>
  <si>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</si>
  <si>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</si>
  <si>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</si>
  <si>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</si>
  <si>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</si>
  <si>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</si>
  <si>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</si>
  <si>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</si>
  <si>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</si>
  <si>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</si>
  <si>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</si>
  <si>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</si>
  <si>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</si>
  <si>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</si>
  <si>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</si>
  <si>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</si>
  <si>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</si>
  <si>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</si>
  <si>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</si>
  <si>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</si>
  <si>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</si>
  <si>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</si>
  <si>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</si>
  <si>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</si>
  <si>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</si>
  <si>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</si>
  <si>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</si>
  <si>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</si>
  <si>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</si>
  <si>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</si>
  <si>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</si>
  <si>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</si>
  <si>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</si>
  <si>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</si>
  <si>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</si>
  <si>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</si>
  <si>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</si>
  <si>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</si>
  <si>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</si>
  <si>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</si>
  <si>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</si>
  <si>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</si>
  <si>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</si>
  <si>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</si>
  <si>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</si>
  <si>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</si>
  <si>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</si>
  <si>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</si>
  <si>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</si>
  <si>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</si>
  <si>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</si>
  <si>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</si>
  <si>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</si>
  <si>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</si>
  <si>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</si>
  <si>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</si>
  <si>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</si>
  <si>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</si>
  <si>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</si>
  <si>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</si>
  <si>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</si>
  <si>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</si>
  <si>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</si>
  <si>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</si>
  <si>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</si>
  <si>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</si>
  <si>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</si>
  <si>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</si>
  <si>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</si>
  <si>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</si>
  <si>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</si>
  <si>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</si>
  <si>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</si>
  <si>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</si>
  <si>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</si>
  <si>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</si>
  <si>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</si>
  <si>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</si>
  <si>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</si>
  <si>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</si>
  <si>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</si>
  <si>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</si>
  <si>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</si>
  <si>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</si>
  <si>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</si>
  <si>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</si>
  <si>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</si>
  <si>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</si>
  <si>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</si>
  <si>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</si>
  <si>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</si>
  <si>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</si>
  <si>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</si>
  <si>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</si>
  <si>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</si>
  <si>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</si>
  <si>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</si>
  <si>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</si>
  <si>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</si>
  <si>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</si>
  <si>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</si>
  <si>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</si>
  <si>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</si>
  <si>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</si>
  <si>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</si>
  <si>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</si>
  <si>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</si>
  <si>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</si>
  <si>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</si>
  <si>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</si>
  <si>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</si>
  <si>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</si>
  <si>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</si>
  <si>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</si>
  <si>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</si>
  <si>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</si>
  <si>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</si>
  <si>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</si>
  <si>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</si>
  <si>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</si>
  <si>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</si>
  <si>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</si>
  <si>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</si>
  <si>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</si>
  <si>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</si>
  <si>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</si>
  <si>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</si>
  <si>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</si>
  <si>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</si>
  <si>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</si>
  <si>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</si>
  <si>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</si>
  <si>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</si>
  <si>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</si>
  <si>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</si>
  <si>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</si>
  <si>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</si>
  <si>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</si>
  <si>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</si>
  <si>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</si>
  <si>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</si>
  <si>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</si>
  <si>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</si>
  <si>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</si>
  <si>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</si>
  <si>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</si>
  <si>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</si>
  <si>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</si>
  <si>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</si>
  <si>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</si>
  <si>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</si>
  <si>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</si>
  <si>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</si>
  <si>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</si>
  <si>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</si>
  <si>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</si>
  <si>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</si>
  <si>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</si>
  <si>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</si>
  <si>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</si>
  <si>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</si>
  <si>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</si>
  <si>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</si>
  <si>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</si>
  <si>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</si>
  <si>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</si>
  <si>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</si>
  <si>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</si>
  <si>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</si>
  <si>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</si>
  <si>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</si>
  <si>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</si>
  <si>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</si>
  <si>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</si>
  <si>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</si>
  <si>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</si>
  <si>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</si>
  <si>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</si>
  <si>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</si>
  <si>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</si>
  <si>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</si>
  <si>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</si>
  <si>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</si>
  <si>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</si>
  <si>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</si>
  <si>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</si>
  <si>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</si>
  <si>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</si>
  <si>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</si>
  <si>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</si>
  <si>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</si>
  <si>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</si>
  <si>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</si>
  <si>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</si>
  <si>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</si>
  <si>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</si>
  <si>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</si>
  <si>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</si>
  <si>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</si>
  <si>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</si>
  <si>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</si>
  <si>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</si>
  <si>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</si>
  <si>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</si>
  <si>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</si>
  <si>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</si>
  <si>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</si>
  <si>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</si>
  <si>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</si>
  <si>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</si>
  <si>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</si>
  <si>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</si>
  <si>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</si>
  <si>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</si>
  <si>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</si>
  <si>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</si>
  <si>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</si>
  <si>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</si>
  <si>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</si>
  <si>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</si>
  <si>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</si>
  <si>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</si>
  <si>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</si>
  <si>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</si>
  <si>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</si>
  <si>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</si>
  <si>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</si>
  <si>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</si>
  <si>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</si>
  <si>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</si>
  <si>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</si>
  <si>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</si>
  <si>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</si>
  <si>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</si>
  <si>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</si>
  <si>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</si>
  <si>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</si>
  <si>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</si>
  <si>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</si>
  <si>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</si>
  <si>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</si>
  <si>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</si>
  <si>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</si>
  <si>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</si>
  <si>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</si>
  <si>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</si>
  <si>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</si>
  <si>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</si>
  <si>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</si>
  <si>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</si>
  <si>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</si>
  <si>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</si>
  <si>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</si>
  <si>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</si>
  <si>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</si>
  <si>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</si>
  <si>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</si>
  <si>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</si>
  <si>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</si>
  <si>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</si>
  <si>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</si>
  <si>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</si>
  <si>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</si>
  <si>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</si>
  <si>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</si>
  <si>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</si>
  <si>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</si>
  <si>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</si>
  <si>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</si>
  <si>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</si>
  <si>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</si>
  <si>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</si>
  <si>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</si>
  <si>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</si>
  <si>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</si>
  <si>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</si>
  <si>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</si>
  <si>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</si>
  <si>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</si>
  <si>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</si>
  <si>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</si>
  <si>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</si>
  <si>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</si>
  <si>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</si>
  <si>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</si>
  <si>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</si>
  <si>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</si>
  <si>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</si>
  <si>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</si>
  <si>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</si>
  <si>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</si>
  <si>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</si>
  <si>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</si>
  <si>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</si>
  <si>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</si>
  <si>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</si>
  <si>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</si>
  <si>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</si>
  <si>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</si>
  <si>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</si>
  <si>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</si>
  <si>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</si>
  <si>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</si>
  <si>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</si>
  <si>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</si>
  <si>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</si>
  <si>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</si>
  <si>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</si>
  <si>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</si>
  <si>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</si>
  <si>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</si>
  <si>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</si>
  <si>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</si>
  <si>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</si>
  <si>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</si>
  <si>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</si>
  <si>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</si>
  <si>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</si>
  <si>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</si>
  <si>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</si>
  <si>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</si>
  <si>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</si>
  <si>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</si>
  <si>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</si>
  <si>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</si>
  <si>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</si>
  <si>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</si>
  <si>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</si>
  <si>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</si>
  <si>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</si>
  <si>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</si>
  <si>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</si>
  <si>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</si>
  <si>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</si>
  <si>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</si>
  <si>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</si>
  <si>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</si>
  <si>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</si>
  <si>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</si>
  <si>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</si>
  <si>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</si>
  <si>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</si>
  <si>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</si>
  <si>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</si>
  <si>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</si>
  <si>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</si>
  <si>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</si>
  <si>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</si>
  <si>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</si>
  <si>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</si>
  <si>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</si>
  <si>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</si>
  <si>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</si>
  <si>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</si>
  <si>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</si>
  <si>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</si>
  <si>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</si>
  <si>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</si>
  <si>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</si>
  <si>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</si>
  <si>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</si>
  <si>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</si>
  <si>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</si>
  <si>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</si>
  <si>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</si>
  <si>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</si>
  <si>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</si>
  <si>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</si>
  <si>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</si>
  <si>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</si>
  <si>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</si>
  <si>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</si>
  <si>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</si>
  <si>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</si>
  <si>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</si>
  <si>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</si>
  <si>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</si>
  <si>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</si>
  <si>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</si>
  <si>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</si>
  <si>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</si>
  <si>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</si>
  <si>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</si>
  <si>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</si>
  <si>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</si>
  <si>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</si>
  <si>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</si>
  <si>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</si>
  <si>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</si>
  <si>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</si>
  <si>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</si>
  <si>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</si>
  <si>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</si>
  <si>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</si>
  <si>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</si>
  <si>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</si>
  <si>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</si>
  <si>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</si>
  <si>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</si>
  <si>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</si>
  <si>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</si>
  <si>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</si>
  <si>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</si>
  <si>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</si>
  <si>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</si>
  <si>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</si>
  <si>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</si>
  <si>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</si>
  <si>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</si>
  <si>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</si>
  <si>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</si>
  <si>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</si>
  <si>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</si>
  <si>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</si>
  <si>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</si>
  <si>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</si>
  <si>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</si>
  <si>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</si>
  <si>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</si>
  <si>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</si>
  <si>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</si>
  <si>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</si>
  <si>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</si>
  <si>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</si>
  <si>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</si>
  <si>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</si>
  <si>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</si>
  <si>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</si>
  <si>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</si>
  <si>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</si>
  <si>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</si>
  <si>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</si>
  <si>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</si>
  <si>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</si>
  <si>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</si>
  <si>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</si>
  <si>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</si>
  <si>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</si>
  <si>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</si>
  <si>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</si>
  <si>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</si>
  <si>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</si>
  <si>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</si>
  <si>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</si>
  <si>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</si>
  <si>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</si>
  <si>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</si>
  <si>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</si>
  <si>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</si>
  <si>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</si>
  <si>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</si>
  <si>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</si>
  <si>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</si>
  <si>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</si>
  <si>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</si>
  <si>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</si>
  <si>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</si>
  <si>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</si>
  <si>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</si>
  <si>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</si>
  <si>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</si>
  <si>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</si>
  <si>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</si>
  <si>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</si>
  <si>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</si>
  <si>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</si>
  <si>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</si>
  <si>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</si>
  <si>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</si>
  <si>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</si>
  <si>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</si>
  <si>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</si>
  <si>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</si>
  <si>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</si>
  <si>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</si>
  <si>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</si>
  <si>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</si>
  <si>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</si>
  <si>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</si>
  <si>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</si>
  <si>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</si>
  <si>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</si>
  <si>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</si>
  <si>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</si>
  <si>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</si>
  <si>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</si>
  <si>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</si>
  <si>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</si>
  <si>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</si>
  <si>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</si>
  <si>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</si>
  <si>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</si>
  <si>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</si>
  <si>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</si>
  <si>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</si>
  <si>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</si>
  <si>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</si>
  <si>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</si>
  <si>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</si>
  <si>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</si>
  <si>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</si>
  <si>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</si>
  <si>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</si>
  <si>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</si>
  <si>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</si>
  <si>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</si>
  <si>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</si>
  <si>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</si>
  <si>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</si>
  <si>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</si>
  <si>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</si>
  <si>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</si>
  <si>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</si>
  <si>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</si>
  <si>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</si>
  <si>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</si>
  <si>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</si>
  <si>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</si>
  <si>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</si>
  <si>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</si>
  <si>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</si>
  <si>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</si>
  <si>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</si>
  <si>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</si>
  <si>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</si>
  <si>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</si>
  <si>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</si>
  <si>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</si>
  <si>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</si>
  <si>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</si>
  <si>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</si>
  <si>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</si>
  <si>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</si>
  <si>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</si>
  <si>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</si>
  <si>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</si>
  <si>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</si>
  <si>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</si>
  <si>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</si>
  <si>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</si>
  <si>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</si>
  <si>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</si>
  <si>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</si>
  <si>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</si>
  <si>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</si>
  <si>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</si>
  <si>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</si>
  <si>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</si>
  <si>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</si>
  <si>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</si>
  <si>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</si>
  <si>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</si>
  <si>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</si>
  <si>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</si>
  <si>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</si>
  <si>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</si>
  <si>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</si>
  <si>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</si>
  <si>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</si>
  <si>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</si>
  <si>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</si>
  <si>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</si>
  <si>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</si>
  <si>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</si>
  <si>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</si>
  <si>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</si>
  <si>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</si>
  <si>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</si>
  <si>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</si>
  <si>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</si>
  <si>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</si>
  <si>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</si>
  <si>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</si>
  <si>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</si>
  <si>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</si>
  <si>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</si>
  <si>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</si>
  <si>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</si>
  <si>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</si>
  <si>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</si>
  <si>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</si>
  <si>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</si>
  <si>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</si>
  <si>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</si>
  <si>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</si>
  <si>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</si>
  <si>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</si>
  <si>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</si>
  <si>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</si>
  <si>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</si>
  <si>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</si>
  <si>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</si>
  <si>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</si>
  <si>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</si>
  <si>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</si>
  <si>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</si>
  <si>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</si>
  <si>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</si>
  <si>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</si>
  <si>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</si>
  <si>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</si>
  <si>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</si>
  <si>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</si>
  <si>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</si>
  <si>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</si>
  <si>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</si>
  <si>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</si>
  <si>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</si>
  <si>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</si>
  <si>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</si>
  <si>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</si>
  <si>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</si>
  <si>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</si>
  <si>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</si>
  <si>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</si>
  <si>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</si>
  <si>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</si>
  <si>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</si>
  <si>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</si>
  <si>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</si>
  <si>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</si>
  <si>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</si>
  <si>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</si>
  <si>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</si>
  <si>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</si>
  <si>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</si>
  <si>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</si>
  <si>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</si>
  <si>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</si>
  <si>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</si>
  <si>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</si>
  <si>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</si>
  <si>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</si>
  <si>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</si>
  <si>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</si>
  <si>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</si>
  <si>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</si>
  <si>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</si>
  <si>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</si>
  <si>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</si>
  <si>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</si>
  <si>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</si>
  <si>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</si>
  <si>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</si>
  <si>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</si>
  <si>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</si>
  <si>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</si>
  <si>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</si>
  <si>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</si>
  <si>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</si>
  <si>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</si>
  <si>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</si>
  <si>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</si>
  <si>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</si>
  <si>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</si>
  <si>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</si>
  <si>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</si>
  <si>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</si>
  <si>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</si>
  <si>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</si>
  <si>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</si>
  <si>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</si>
  <si>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</si>
  <si>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</si>
  <si>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</si>
  <si>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</si>
  <si>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</si>
  <si>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</si>
  <si>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</si>
  <si>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</si>
  <si>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</si>
  <si>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</si>
  <si>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</si>
  <si>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</si>
  <si>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</si>
  <si>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</si>
  <si>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</si>
  <si>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</si>
  <si>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</si>
  <si>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</si>
  <si>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</si>
  <si>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</si>
  <si>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</si>
  <si>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</si>
  <si>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</si>
  <si>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</si>
  <si>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</si>
  <si>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</si>
  <si>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</si>
  <si>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</si>
  <si>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</si>
  <si>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</si>
  <si>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</si>
  <si>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</si>
  <si>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</si>
  <si>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</si>
  <si>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</si>
  <si>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</si>
  <si>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</si>
  <si>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</si>
  <si>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</si>
  <si>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</si>
  <si>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</si>
  <si>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</si>
  <si>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</si>
  <si>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</si>
  <si>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</si>
  <si>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</si>
  <si>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</si>
  <si>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</si>
  <si>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</si>
  <si>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</si>
  <si>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</si>
  <si>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</si>
  <si>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</si>
  <si>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</si>
  <si>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</si>
  <si>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</si>
  <si>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</si>
  <si>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</si>
  <si>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</si>
  <si>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</si>
  <si>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</si>
  <si>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</si>
  <si>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</si>
  <si>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</si>
  <si>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</si>
  <si>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</si>
  <si>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</si>
  <si>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</si>
  <si>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</si>
  <si>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</si>
  <si>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</si>
  <si>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</si>
  <si>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</si>
  <si>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</si>
  <si>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</si>
  <si>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</si>
  <si>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</si>
  <si>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</si>
  <si>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</si>
  <si>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</si>
  <si>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</si>
  <si>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</si>
  <si>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</si>
  <si>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</si>
  <si>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</si>
  <si>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</si>
  <si>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</si>
  <si>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</si>
  <si>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</si>
  <si>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</si>
  <si>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</si>
  <si>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</si>
  <si>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</si>
  <si>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</si>
  <si>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</si>
  <si>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</si>
  <si>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</si>
  <si>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</si>
  <si>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</si>
  <si>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</si>
  <si>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</si>
  <si>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</si>
  <si>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</si>
  <si>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</si>
  <si>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</si>
  <si>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</si>
  <si>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</si>
  <si>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</si>
  <si>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</si>
  <si>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</si>
  <si>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</si>
  <si>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</si>
  <si>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</si>
  <si>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</si>
  <si>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</si>
  <si>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</si>
  <si>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</si>
  <si>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</si>
  <si>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</si>
  <si>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</si>
  <si>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</si>
  <si>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</si>
  <si>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</si>
  <si>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</si>
  <si>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</si>
  <si>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</si>
  <si>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</si>
  <si>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</si>
  <si>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</si>
  <si>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</si>
  <si>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</si>
  <si>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</si>
  <si>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</si>
  <si>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</si>
  <si>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</si>
  <si>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</si>
  <si>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</si>
  <si>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</si>
  <si>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</si>
  <si>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</si>
  <si>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</si>
  <si>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</si>
  <si>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</si>
  <si>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</si>
  <si>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</si>
  <si>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</si>
  <si>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</si>
  <si>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</si>
  <si>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</si>
  <si>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</si>
  <si>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</si>
  <si>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</si>
  <si>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</si>
  <si>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</si>
  <si>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</si>
  <si>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</si>
  <si>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</si>
  <si>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</si>
  <si>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</si>
  <si>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</si>
  <si>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</si>
  <si>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</si>
  <si>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</si>
  <si>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</si>
  <si>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</si>
  <si>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</si>
  <si>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</si>
  <si>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</si>
  <si>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</si>
  <si>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</si>
  <si>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</si>
  <si>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</si>
  <si>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</si>
  <si>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</si>
  <si>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</si>
  <si>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</si>
  <si>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</si>
  <si>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</si>
  <si>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</si>
  <si>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</si>
  <si>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</si>
  <si>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</si>
  <si>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</si>
  <si>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</si>
  <si>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</si>
  <si>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</si>
  <si>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</si>
  <si>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</si>
  <si>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</si>
  <si>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</si>
  <si>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</si>
  <si>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</si>
  <si>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</si>
  <si>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</si>
  <si>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</si>
  <si>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</si>
  <si>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</si>
  <si>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</si>
  <si>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</si>
  <si>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</si>
  <si>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</si>
  <si>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</si>
  <si>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</si>
  <si>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</si>
  <si>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</si>
  <si>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</si>
  <si>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</si>
  <si>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</si>
  <si>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</si>
  <si>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</si>
  <si>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</si>
  <si>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</si>
  <si>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</si>
  <si>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</si>
  <si>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</si>
  <si>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</si>
  <si>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</si>
  <si>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</si>
  <si>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</si>
  <si>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</si>
  <si>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</si>
  <si>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</si>
  <si>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</si>
  <si>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</si>
  <si>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</si>
  <si>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</si>
  <si>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</si>
  <si>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</si>
  <si>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</si>
  <si>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</si>
  <si>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</si>
  <si>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</si>
  <si>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</si>
  <si>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</si>
  <si>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</si>
  <si>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</si>
  <si>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</si>
  <si>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</si>
  <si>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</si>
  <si>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</si>
  <si>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</si>
  <si>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</si>
  <si>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</si>
  <si>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</si>
  <si>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</si>
  <si>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</si>
  <si>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</si>
  <si>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</si>
  <si>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</si>
  <si>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</si>
  <si>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</si>
  <si>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</si>
  <si>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</si>
  <si>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</si>
  <si>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</si>
  <si>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</si>
  <si>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</si>
  <si>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</si>
  <si>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</si>
  <si>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</si>
  <si>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</si>
  <si>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</si>
  <si>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</si>
  <si>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</si>
  <si>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</si>
  <si>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</si>
  <si>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</si>
  <si>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</si>
  <si>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</si>
  <si>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</si>
  <si>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</si>
  <si>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</si>
  <si>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</si>
  <si>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</si>
  <si>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</si>
  <si>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</si>
  <si>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</si>
  <si>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</si>
  <si>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</si>
  <si>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</si>
  <si>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</si>
  <si>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</si>
  <si>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</si>
  <si>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</si>
  <si>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</si>
  <si>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</si>
  <si>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</si>
  <si>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</si>
  <si>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</si>
  <si>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</si>
  <si>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</si>
  <si>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</si>
  <si>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</si>
  <si>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</si>
  <si>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</si>
  <si>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</si>
  <si>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</si>
  <si>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</si>
  <si>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</si>
  <si>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</si>
  <si>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</si>
  <si>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</si>
  <si>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</si>
  <si>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</si>
  <si>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</si>
  <si>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</si>
  <si>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</si>
  <si>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</si>
  <si>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</si>
  <si>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</si>
  <si>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</si>
  <si>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</si>
  <si>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</si>
  <si>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</si>
  <si>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</si>
  <si>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</si>
  <si>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</si>
  <si>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</si>
  <si>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</si>
  <si>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</si>
  <si>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</si>
  <si>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</si>
  <si>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</si>
  <si>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</si>
  <si>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</si>
  <si>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</si>
  <si>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</si>
  <si>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</si>
  <si>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</si>
  <si>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</si>
  <si>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</si>
  <si>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</si>
  <si>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</si>
  <si>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</si>
  <si>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</si>
  <si>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</si>
  <si>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</si>
  <si>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</si>
  <si>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</si>
  <si>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</si>
  <si>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</si>
  <si>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</si>
  <si>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</si>
  <si>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</si>
  <si>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</si>
  <si>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</si>
  <si>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</si>
  <si>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</si>
  <si>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</si>
  <si>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</si>
  <si>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</si>
  <si>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</si>
  <si>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</si>
  <si>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</si>
  <si>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</si>
  <si>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</si>
  <si>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</si>
  <si>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</si>
  <si>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</si>
  <si>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</si>
  <si>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</si>
  <si>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</si>
  <si>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</si>
  <si>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</si>
  <si>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</si>
  <si>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</si>
  <si>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</si>
  <si>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</si>
  <si>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</si>
  <si>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</si>
  <si>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</si>
  <si>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</si>
  <si>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</si>
  <si>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</si>
  <si>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</si>
  <si>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</si>
  <si>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</si>
  <si>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</si>
  <si>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</si>
  <si>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</si>
  <si>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</si>
  <si>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</si>
  <si>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</si>
  <si>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</si>
  <si>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</si>
  <si>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</si>
  <si>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</si>
  <si>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</si>
  <si>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</si>
  <si>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</si>
  <si>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</si>
  <si>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</si>
  <si>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</si>
  <si>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</si>
  <si>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</si>
  <si>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</si>
  <si>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</si>
  <si>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</si>
  <si>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</si>
  <si>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</si>
  <si>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</si>
  <si>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</si>
  <si>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</si>
  <si>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</si>
  <si>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</si>
  <si>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</si>
  <si>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</si>
  <si>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</si>
  <si>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</si>
  <si>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</si>
  <si>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</si>
  <si>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</si>
  <si>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</si>
  <si>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</si>
  <si>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</si>
  <si>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</si>
  <si>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</si>
  <si>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</si>
  <si>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</si>
  <si>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</si>
  <si>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</si>
  <si>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</si>
  <si>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</si>
  <si>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</si>
  <si>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</si>
  <si>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</si>
  <si>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</si>
  <si>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</si>
  <si>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</si>
  <si>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</si>
  <si>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</si>
  <si>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</si>
  <si>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</si>
  <si>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</si>
  <si>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</si>
  <si>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</si>
  <si>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</si>
  <si>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</si>
  <si>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</si>
  <si>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</si>
  <si>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</si>
  <si>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</si>
  <si>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</si>
  <si>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</si>
  <si>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</si>
  <si>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</si>
  <si>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</si>
  <si>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</si>
  <si>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</si>
  <si>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</si>
  <si>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</si>
  <si>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</si>
  <si>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</si>
  <si>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</si>
  <si>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</si>
  <si>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</si>
  <si>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</si>
  <si>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</si>
  <si>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</si>
  <si>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</si>
  <si>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</si>
  <si>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</si>
  <si>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</si>
  <si>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</si>
  <si>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</si>
  <si>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</si>
  <si>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</si>
  <si>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</si>
  <si>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</si>
  <si>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</si>
  <si>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</si>
  <si>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</si>
  <si>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</si>
  <si>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</si>
  <si>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</si>
  <si>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</si>
  <si>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</si>
  <si>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</si>
  <si>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</si>
  <si>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</si>
  <si>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</si>
  <si>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</si>
  <si>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</si>
  <si>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</si>
  <si>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</si>
  <si>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</si>
  <si>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</si>
  <si>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</si>
  <si>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</si>
  <si>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</si>
  <si>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</si>
  <si>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</si>
  <si>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</si>
  <si>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</si>
  <si>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</si>
  <si>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</si>
  <si>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</si>
  <si>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</si>
  <si>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</si>
  <si>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</si>
  <si>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</si>
  <si>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</si>
  <si>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</si>
  <si>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</si>
  <si>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</si>
  <si>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</si>
  <si>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</si>
  <si>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</si>
  <si>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</si>
  <si>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</si>
  <si>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</si>
  <si>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</si>
  <si>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</si>
  <si>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</si>
  <si>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</si>
  <si>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</si>
  <si>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</si>
  <si>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</si>
  <si>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</si>
  <si>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</si>
  <si>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</si>
  <si>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</si>
  <si>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</si>
  <si>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</si>
  <si>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</si>
  <si>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</si>
  <si>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</si>
  <si>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</si>
  <si>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</si>
  <si>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</si>
  <si>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</si>
  <si>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</si>
  <si>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</si>
  <si>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</si>
  <si>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</si>
  <si>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</si>
  <si>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</si>
  <si>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</si>
  <si>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</si>
  <si>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</si>
  <si>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</si>
  <si>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</si>
  <si>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</si>
  <si>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</si>
  <si>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</si>
  <si>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</si>
  <si>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</si>
  <si>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</si>
  <si>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</si>
  <si>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</si>
  <si>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</si>
  <si>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</si>
  <si>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</si>
  <si>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</si>
  <si>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</si>
  <si>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</si>
  <si>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</si>
  <si>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</si>
  <si>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</si>
  <si>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</si>
  <si>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</si>
  <si>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</si>
  <si>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</si>
  <si>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</si>
  <si>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</si>
  <si>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</si>
  <si>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</si>
  <si>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</si>
  <si>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</si>
  <si>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</si>
  <si>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</si>
  <si>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</si>
  <si>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</si>
  <si>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</si>
  <si>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</si>
  <si>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</si>
  <si>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</si>
  <si>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</si>
  <si>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</si>
  <si>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</si>
  <si>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</si>
  <si>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</si>
  <si>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</si>
  <si>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</si>
  <si>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</si>
  <si>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</si>
  <si>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</si>
  <si>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</si>
  <si>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</si>
  <si>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</si>
  <si>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</si>
  <si>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</si>
  <si>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</si>
  <si>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</si>
  <si>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</si>
  <si>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</si>
  <si>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</si>
  <si>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</si>
  <si>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</si>
  <si>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</si>
  <si>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</si>
  <si>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</si>
  <si>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</si>
  <si>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</si>
  <si>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</si>
  <si>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</si>
  <si>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</si>
  <si>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</si>
  <si>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</si>
  <si>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</si>
  <si>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</si>
  <si>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</si>
  <si>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</si>
  <si>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</si>
  <si>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</si>
  <si>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</si>
  <si>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</si>
  <si>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</si>
  <si>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</si>
  <si>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</si>
  <si>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</si>
  <si>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</si>
  <si>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</si>
  <si>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</si>
  <si>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</si>
  <si>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</si>
  <si>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</si>
  <si>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</si>
  <si>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</si>
  <si>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</si>
  <si>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</si>
  <si>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</si>
  <si>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</si>
  <si>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</si>
  <si>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</si>
  <si>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</si>
  <si>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</si>
  <si>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</si>
  <si>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</si>
  <si>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</si>
  <si>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</si>
  <si>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</si>
  <si>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</si>
  <si>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</si>
  <si>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</si>
  <si>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</si>
  <si>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</si>
  <si>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</si>
  <si>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</si>
  <si>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</si>
  <si>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</si>
  <si>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</si>
  <si>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</si>
  <si>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</si>
  <si>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</si>
  <si>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</si>
  <si>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</si>
  <si>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</si>
  <si>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</si>
  <si>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</si>
  <si>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</si>
  <si>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</si>
  <si>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</si>
  <si>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</si>
  <si>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</si>
  <si>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</si>
  <si>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</si>
  <si>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</si>
  <si>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</si>
  <si>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</si>
  <si>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</si>
  <si>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</si>
  <si>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</si>
  <si>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</si>
  <si>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</si>
  <si>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</si>
  <si>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</si>
  <si>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</si>
  <si>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</si>
  <si>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</si>
  <si>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</si>
  <si>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</si>
  <si>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</si>
  <si>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</si>
  <si>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</si>
  <si>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</si>
  <si>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</si>
  <si>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</si>
  <si>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</si>
  <si>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</si>
  <si>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</si>
  <si>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</si>
  <si>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</si>
  <si>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</si>
  <si>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</si>
  <si>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</si>
  <si>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</si>
  <si>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</si>
  <si>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</si>
  <si>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</si>
  <si>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</si>
  <si>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</si>
  <si>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</si>
  <si>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</si>
  <si>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</si>
  <si>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</si>
  <si>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</si>
  <si>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</si>
  <si>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</si>
  <si>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</si>
  <si>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</si>
  <si>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</si>
  <si>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</si>
  <si>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</si>
  <si>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</si>
  <si>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</si>
  <si>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</si>
  <si>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</si>
  <si>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</si>
  <si>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</si>
  <si>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</si>
  <si>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</si>
  <si>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</si>
  <si>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</si>
  <si>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</si>
  <si>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</si>
  <si>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</si>
  <si>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</si>
  <si>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</si>
  <si>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</si>
  <si>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</si>
  <si>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</si>
  <si>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</si>
  <si>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</si>
  <si>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</si>
  <si>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</si>
  <si>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</si>
  <si>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</si>
  <si>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</si>
  <si>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</si>
  <si>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</si>
  <si>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</si>
  <si>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</si>
  <si>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</si>
  <si>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</si>
  <si>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</si>
  <si>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</si>
  <si>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</si>
  <si>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</si>
  <si>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</si>
  <si>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</si>
  <si>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</si>
  <si>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</si>
  <si>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</si>
  <si>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</si>
  <si>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</si>
  <si>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</si>
  <si>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</si>
  <si>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</si>
  <si>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</si>
  <si>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</si>
  <si>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</si>
  <si>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</si>
  <si>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</si>
  <si>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</si>
  <si>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</si>
  <si>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</si>
  <si>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</si>
  <si>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</si>
  <si>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</si>
  <si>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</si>
  <si>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</si>
  <si>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</si>
  <si>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</si>
  <si>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</si>
  <si>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</si>
  <si>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</si>
  <si>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</si>
  <si>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</si>
  <si>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</si>
  <si>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</si>
  <si>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</si>
  <si>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</si>
  <si>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</si>
  <si>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</si>
  <si>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</si>
  <si>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</si>
  <si>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</si>
  <si>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</si>
  <si>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</si>
  <si>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</si>
  <si>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</si>
  <si>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</si>
  <si>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</si>
  <si>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</si>
  <si>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</si>
  <si>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</si>
  <si>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</si>
  <si>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</si>
  <si>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</si>
  <si>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</si>
  <si>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</si>
  <si>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</si>
  <si>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</si>
  <si>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</si>
  <si>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</si>
  <si>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</si>
  <si>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</si>
  <si>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</si>
  <si>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</si>
  <si>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</si>
  <si>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</si>
  <si>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</si>
  <si>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</si>
  <si>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</si>
  <si>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</si>
  <si>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</si>
  <si>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</si>
  <si>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</si>
  <si>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</si>
  <si>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</si>
  <si>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</si>
  <si>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</si>
  <si>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</si>
  <si>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</si>
  <si>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</si>
  <si>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</si>
  <si>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</si>
  <si>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</si>
  <si>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</si>
  <si>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</si>
  <si>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</si>
  <si>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</si>
  <si>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</si>
  <si>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</si>
  <si>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</si>
  <si>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</si>
  <si>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</si>
  <si>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</si>
  <si>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</si>
  <si>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</si>
  <si>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</si>
  <si>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</si>
  <si>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</si>
  <si>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</si>
  <si>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</si>
  <si>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</si>
  <si>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</si>
  <si>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</si>
  <si>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</si>
  <si>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</si>
  <si>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</si>
  <si>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</si>
  <si>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</si>
  <si>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</si>
  <si>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</si>
  <si>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</si>
  <si>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</si>
  <si>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</si>
  <si>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</si>
  <si>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</si>
  <si>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</si>
  <si>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</si>
  <si>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</si>
  <si>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</si>
  <si>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</si>
  <si>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</si>
  <si>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</si>
  <si>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</si>
  <si>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</si>
  <si>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</si>
  <si>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</si>
  <si>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</si>
  <si>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</si>
  <si>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</si>
  <si>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</si>
  <si>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</si>
  <si>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</si>
  <si>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</si>
  <si>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</si>
  <si>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</si>
  <si>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</si>
  <si>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</si>
  <si>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</si>
  <si>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</si>
  <si>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</si>
  <si>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</si>
  <si>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</si>
  <si>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</si>
  <si>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</si>
  <si>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</si>
  <si>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</si>
  <si>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</si>
  <si>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</si>
  <si>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</si>
  <si>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</si>
  <si>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</si>
  <si>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</si>
  <si>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</si>
  <si>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</si>
  <si>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</si>
  <si>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</si>
  <si>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</si>
  <si>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</si>
  <si>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</si>
  <si>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</si>
  <si>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</si>
  <si>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</si>
  <si>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</si>
  <si>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</si>
  <si>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</si>
  <si>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</si>
  <si>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</si>
  <si>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</si>
  <si>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</si>
  <si>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</si>
  <si>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</si>
  <si>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</si>
  <si>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</si>
  <si>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</si>
  <si>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</si>
  <si>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</si>
  <si>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</si>
  <si>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</si>
  <si>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</si>
  <si>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</si>
  <si>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</si>
  <si>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</si>
  <si>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</si>
  <si>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</si>
  <si>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</si>
  <si>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</si>
  <si>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</si>
  <si>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</si>
  <si>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</si>
  <si>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</si>
  <si>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</si>
  <si>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</si>
  <si>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</si>
  <si>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</si>
  <si>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</si>
  <si>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</si>
  <si>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</si>
  <si>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</si>
  <si>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</si>
  <si>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</si>
  <si>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</si>
  <si>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</si>
  <si>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</si>
  <si>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</si>
  <si>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</si>
  <si>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</si>
  <si>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</si>
  <si>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</si>
  <si>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</si>
  <si>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</si>
  <si>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</si>
  <si>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</si>
  <si>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</si>
  <si>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</si>
  <si>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</si>
  <si>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</si>
  <si>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</si>
  <si>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</si>
  <si>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</si>
  <si>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</si>
  <si>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</si>
  <si>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</si>
  <si>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</si>
  <si>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</si>
  <si>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</si>
  <si>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</si>
  <si>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</si>
  <si>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</si>
  <si>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</si>
  <si>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</si>
  <si>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</si>
  <si>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</si>
  <si>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</si>
  <si>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</si>
  <si>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</si>
  <si>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</si>
  <si>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</si>
  <si>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</si>
  <si>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</si>
  <si>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</si>
  <si>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</si>
  <si>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</si>
  <si>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</si>
  <si>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</si>
  <si>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</si>
  <si>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</si>
  <si>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</si>
  <si>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</si>
  <si>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</si>
  <si>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</si>
  <si>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</si>
  <si>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</si>
  <si>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</si>
  <si>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</si>
  <si>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</si>
  <si>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</si>
  <si>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</si>
  <si>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</si>
  <si>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</si>
  <si>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</si>
  <si>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</si>
  <si>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</si>
  <si>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</si>
  <si>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</si>
  <si>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</si>
  <si>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</si>
  <si>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</si>
  <si>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</si>
  <si>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</si>
  <si>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</si>
  <si>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</si>
  <si>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</si>
  <si>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</si>
  <si>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</si>
  <si>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</si>
  <si>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</si>
  <si>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</si>
  <si>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</si>
  <si>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</si>
  <si>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</si>
  <si>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</si>
  <si>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</si>
  <si>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</si>
  <si>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</si>
  <si>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</si>
  <si>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</si>
  <si>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</si>
  <si>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</si>
  <si>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</si>
  <si>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</si>
  <si>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</si>
  <si>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</si>
  <si>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</si>
  <si>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</si>
  <si>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</si>
  <si>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</si>
  <si>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</si>
  <si>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</si>
  <si>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</si>
  <si>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</si>
  <si>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</si>
  <si>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</si>
  <si>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</si>
  <si>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</si>
  <si>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</si>
  <si>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</si>
  <si>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</si>
  <si>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</si>
  <si>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</si>
  <si>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</si>
  <si>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</si>
  <si>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</si>
  <si>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</si>
  <si>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</si>
  <si>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</si>
  <si>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</si>
  <si>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</si>
  <si>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</si>
  <si>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</si>
  <si>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</si>
  <si>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</si>
  <si>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</si>
  <si>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</si>
  <si>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</si>
  <si>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</si>
  <si>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</si>
  <si>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</si>
  <si>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</si>
  <si>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</si>
  <si>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</si>
  <si>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</si>
  <si>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</si>
  <si>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</si>
  <si>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</si>
  <si>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</si>
  <si>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</si>
  <si>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</si>
  <si>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</si>
  <si>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</si>
  <si>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</si>
  <si>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</si>
  <si>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</si>
  <si>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</si>
  <si>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</si>
  <si>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</si>
  <si>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</si>
  <si>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</si>
  <si>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</si>
  <si>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</si>
  <si>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</si>
  <si>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</si>
  <si>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</si>
  <si>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</si>
  <si>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</si>
  <si>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</si>
  <si>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</si>
  <si>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</si>
  <si>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</si>
  <si>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</si>
  <si>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</si>
  <si>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</si>
  <si>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</si>
  <si>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</si>
  <si>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</si>
  <si>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</si>
  <si>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</si>
  <si>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</si>
  <si>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</si>
  <si>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</si>
  <si>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</si>
  <si>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</si>
  <si>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</si>
  <si>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</si>
  <si>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</si>
  <si>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</si>
  <si>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</si>
  <si>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</si>
  <si>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</si>
  <si>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</si>
  <si>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</si>
  <si>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</si>
  <si>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</si>
  <si>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</si>
  <si>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</si>
  <si>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</si>
  <si>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</si>
  <si>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</si>
  <si>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</si>
  <si>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</si>
  <si>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</si>
  <si>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</si>
  <si>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</si>
  <si>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</si>
  <si>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</si>
  <si>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</si>
  <si>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</si>
  <si>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</si>
  <si>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</si>
  <si>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</si>
  <si>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</si>
  <si>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</si>
  <si>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</si>
  <si>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</si>
  <si>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</si>
  <si>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</si>
  <si>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</si>
  <si>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</si>
  <si>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</si>
  <si>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</si>
  <si>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</si>
  <si>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</si>
  <si>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</si>
  <si>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</si>
  <si>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</si>
  <si>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</si>
  <si>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</si>
  <si>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</si>
  <si>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</si>
  <si>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</si>
  <si>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</si>
  <si>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</si>
  <si>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</si>
  <si>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</si>
  <si>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</si>
  <si>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</si>
  <si>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</si>
  <si>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</si>
  <si>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</si>
  <si>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</si>
  <si>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</si>
  <si>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</si>
  <si>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</si>
  <si>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</si>
  <si>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</si>
  <si>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</si>
  <si>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</si>
  <si>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</si>
  <si>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</si>
  <si>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</si>
  <si>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</si>
  <si>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</si>
  <si>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</si>
  <si>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</si>
  <si>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</si>
  <si>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</si>
  <si>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</si>
  <si>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</si>
  <si>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</si>
  <si>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</si>
  <si>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</si>
  <si>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</si>
  <si>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</si>
  <si>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</si>
  <si>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</si>
  <si>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</si>
  <si>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</si>
  <si>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</si>
  <si>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</si>
  <si>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</si>
  <si>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</si>
  <si>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</si>
  <si>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</si>
  <si>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</si>
  <si>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</si>
  <si>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</si>
  <si>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</si>
  <si>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</si>
  <si>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</si>
  <si>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</si>
  <si>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</si>
  <si>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</si>
  <si>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</si>
  <si>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</si>
  <si>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</si>
  <si>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</si>
  <si>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</si>
  <si>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</si>
  <si>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</si>
  <si>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</si>
  <si>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</si>
  <si>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</si>
  <si>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</si>
  <si>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</si>
  <si>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</si>
  <si>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</si>
  <si>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</si>
  <si>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</si>
  <si>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</si>
  <si>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</si>
  <si>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</si>
  <si>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</si>
  <si>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</si>
  <si>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</si>
  <si>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</si>
  <si>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</si>
  <si>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</si>
  <si>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</si>
  <si>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</si>
  <si>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</si>
  <si>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</si>
  <si>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</si>
  <si>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</si>
  <si>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</si>
  <si>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</si>
  <si>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</si>
  <si>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</si>
  <si>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</si>
  <si>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</si>
  <si>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</si>
  <si>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</si>
  <si>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</si>
  <si>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</si>
  <si>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</si>
  <si>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</si>
  <si>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</si>
  <si>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</si>
  <si>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</si>
  <si>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</si>
  <si>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</si>
  <si>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</si>
  <si>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</si>
  <si>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</si>
  <si>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</si>
  <si>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</si>
  <si>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</si>
  <si>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</si>
  <si>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</si>
  <si>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</si>
  <si>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</si>
  <si>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</si>
  <si>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</si>
  <si>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</si>
  <si>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</si>
  <si>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</si>
  <si>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</si>
  <si>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</si>
  <si>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</si>
  <si>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</si>
  <si>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</si>
  <si>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</si>
  <si>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</si>
  <si>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</si>
  <si>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</si>
  <si>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</si>
  <si>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</si>
  <si>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</si>
  <si>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</si>
  <si>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</si>
  <si>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</si>
  <si>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</si>
  <si>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</si>
  <si>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</si>
  <si>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</si>
  <si>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</si>
  <si>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</si>
  <si>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</si>
  <si>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</si>
  <si>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</si>
  <si>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</si>
  <si>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</si>
  <si>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</si>
  <si>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</si>
  <si>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</si>
  <si>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</si>
  <si>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</si>
  <si>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</si>
  <si>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</si>
  <si>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</si>
  <si>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</si>
  <si>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</si>
  <si>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</si>
  <si>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</si>
  <si>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</si>
  <si>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</si>
  <si>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</si>
  <si>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</si>
  <si>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</si>
  <si>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</si>
  <si>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</si>
  <si>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</si>
  <si>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</si>
  <si>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</si>
  <si>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</si>
  <si>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</si>
  <si>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</si>
  <si>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</si>
  <si>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</si>
  <si>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</si>
  <si>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</si>
  <si>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</si>
  <si>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</si>
  <si>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</si>
  <si>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</si>
  <si>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</si>
  <si>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</si>
  <si>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</si>
  <si>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</si>
  <si>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</si>
  <si>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</si>
  <si>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</si>
  <si>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</si>
  <si>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</si>
  <si>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</si>
  <si>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</si>
  <si>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</si>
  <si>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</si>
  <si>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</si>
  <si>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</si>
  <si>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</si>
  <si>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</si>
  <si>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</si>
  <si>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</si>
  <si>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</si>
  <si>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</si>
  <si>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</si>
  <si>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</si>
  <si>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</si>
  <si>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</si>
  <si>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</si>
  <si>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</si>
  <si>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</si>
  <si>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</si>
  <si>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</si>
  <si>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</si>
  <si>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</si>
  <si>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</si>
  <si>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</si>
  <si>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</si>
  <si>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</si>
  <si>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</si>
  <si>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</si>
  <si>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</si>
  <si>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</si>
  <si>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</si>
  <si>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</si>
  <si>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</si>
  <si>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</si>
  <si>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</si>
  <si>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</si>
  <si>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</si>
  <si>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</si>
  <si>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</si>
  <si>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</si>
  <si>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</si>
  <si>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</si>
  <si>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</si>
  <si>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</si>
  <si>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</si>
  <si>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</si>
  <si>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</si>
  <si>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</si>
  <si>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</si>
  <si>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</si>
  <si>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</si>
  <si>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</si>
  <si>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</si>
  <si>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</si>
  <si>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</si>
  <si>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</si>
  <si>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</si>
  <si>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</si>
  <si>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</si>
  <si>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</si>
  <si>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</si>
  <si>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</si>
  <si>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</si>
  <si>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</si>
  <si>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</si>
  <si>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</si>
  <si>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</si>
  <si>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</si>
  <si>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</si>
  <si>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</si>
  <si>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</si>
  <si>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</si>
  <si>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</si>
  <si>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</si>
  <si>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</si>
  <si>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</si>
  <si>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</si>
  <si>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</si>
  <si>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</si>
  <si>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</si>
  <si>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</si>
  <si>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</si>
  <si>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</si>
  <si>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</si>
  <si>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</si>
  <si>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</si>
  <si>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</si>
  <si>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</si>
  <si>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</si>
  <si>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</si>
  <si>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</si>
  <si>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</si>
  <si>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</si>
  <si>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</si>
  <si>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</si>
  <si>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</si>
  <si>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</si>
  <si>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</si>
  <si>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</si>
  <si>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</si>
  <si>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</si>
  <si>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</si>
  <si>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</si>
  <si>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</si>
  <si>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</si>
  <si>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</si>
  <si>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</si>
  <si>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</si>
  <si>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</si>
  <si>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</si>
  <si>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</si>
  <si>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</si>
  <si>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</si>
  <si>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</si>
  <si>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</si>
  <si>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</si>
  <si>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</si>
  <si>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</si>
  <si>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</si>
  <si>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</si>
  <si>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</si>
  <si>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</si>
  <si>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</si>
  <si>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</si>
  <si>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</si>
  <si>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</si>
  <si>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</si>
  <si>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</si>
  <si>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</si>
  <si>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</si>
  <si>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</si>
  <si>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</si>
  <si>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</si>
  <si>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</si>
  <si>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</si>
  <si>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</si>
  <si>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</si>
  <si>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</si>
  <si>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</si>
  <si>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</si>
  <si>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</si>
  <si>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</si>
  <si>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</si>
  <si>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</si>
  <si>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</si>
  <si>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</si>
  <si>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</si>
  <si>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</si>
  <si>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</si>
  <si>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</si>
  <si>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</si>
  <si>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</si>
  <si>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</si>
  <si>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</si>
  <si>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</si>
  <si>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</si>
  <si>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</si>
  <si>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</si>
  <si>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</si>
  <si>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</si>
  <si>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</si>
  <si>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</si>
  <si>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</si>
  <si>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</si>
  <si>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</si>
  <si>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</si>
  <si>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</si>
  <si>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</si>
  <si>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</si>
  <si>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</si>
  <si>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</si>
  <si>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</si>
  <si>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</si>
  <si>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</si>
  <si>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</si>
  <si>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</si>
  <si>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</si>
  <si>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</si>
  <si>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</si>
  <si>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</si>
  <si>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</si>
  <si>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</si>
  <si>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</si>
  <si>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</si>
  <si>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</si>
  <si>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</si>
  <si>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</si>
  <si>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</si>
  <si>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</si>
  <si>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</si>
  <si>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</si>
  <si>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</si>
  <si>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</si>
  <si>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</si>
  <si>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</si>
  <si>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</si>
  <si>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</si>
  <si>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</si>
  <si>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</si>
  <si>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</si>
  <si>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</si>
  <si>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</si>
  <si>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</si>
  <si>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</si>
  <si>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</si>
  <si>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</si>
  <si>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</si>
  <si>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</si>
  <si>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</si>
  <si>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</si>
  <si>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</si>
  <si>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</si>
  <si>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</si>
  <si>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</si>
  <si>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</si>
  <si>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</si>
  <si>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</si>
  <si>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</si>
  <si>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</si>
  <si>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</si>
  <si>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</si>
  <si>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</si>
  <si>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</si>
  <si>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</si>
  <si>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</si>
  <si>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</si>
  <si>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</si>
  <si>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</si>
  <si>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</si>
  <si>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</si>
  <si>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</si>
  <si>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</si>
  <si>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</si>
  <si>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</si>
  <si>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</si>
  <si>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</si>
  <si>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</si>
  <si>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</si>
  <si>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</si>
  <si>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</si>
  <si>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</si>
  <si>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</si>
  <si>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</si>
  <si>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</si>
  <si>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</si>
  <si>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</si>
  <si>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</si>
  <si>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</si>
  <si>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</si>
  <si>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</si>
  <si>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</si>
  <si>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</si>
  <si>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</si>
  <si>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</si>
  <si>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</si>
  <si>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</si>
  <si>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</si>
  <si>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</si>
  <si>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</si>
  <si>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</si>
  <si>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</si>
  <si>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</si>
  <si>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</si>
  <si>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</si>
  <si>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</si>
  <si>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</si>
  <si>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</si>
  <si>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</si>
  <si>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</si>
  <si>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</si>
  <si>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</si>
  <si>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</si>
  <si>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</si>
  <si>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</si>
  <si>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</si>
  <si>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</si>
  <si>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</si>
  <si>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</si>
  <si>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</si>
  <si>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</si>
  <si>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</si>
  <si>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</si>
  <si>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</si>
  <si>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</si>
  <si>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</si>
  <si>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</si>
  <si>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</si>
  <si>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</si>
  <si>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</si>
  <si>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</si>
  <si>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</si>
  <si>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</si>
  <si>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</si>
  <si>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</si>
  <si>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</si>
  <si>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</si>
  <si>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</si>
  <si>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</si>
  <si>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</si>
  <si>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</si>
  <si>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</si>
  <si>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</si>
  <si>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</si>
  <si>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</si>
  <si>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</si>
  <si>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</si>
  <si>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</si>
  <si>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</si>
  <si>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</si>
  <si>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</si>
  <si>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</si>
  <si>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</si>
  <si>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</si>
  <si>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</si>
  <si>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</si>
  <si>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</si>
  <si>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</si>
  <si>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</si>
  <si>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</si>
  <si>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</si>
  <si>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</si>
  <si>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</si>
  <si>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</si>
  <si>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</si>
  <si>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</si>
  <si>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</si>
  <si>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</si>
  <si>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</si>
  <si>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</si>
  <si>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</si>
  <si>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</si>
  <si>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</si>
  <si>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</si>
  <si>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</si>
  <si>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</si>
  <si>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</si>
  <si>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</si>
  <si>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</si>
  <si>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</si>
  <si>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</si>
  <si>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</si>
  <si>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</si>
  <si>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</si>
  <si>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</si>
  <si>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</si>
  <si>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</si>
  <si>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</si>
  <si>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</si>
  <si>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</si>
  <si>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</si>
  <si>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</si>
  <si>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</si>
  <si>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</si>
  <si>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</si>
  <si>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</si>
  <si>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</si>
  <si>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</si>
  <si>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</si>
  <si>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</si>
  <si>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</si>
  <si>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</si>
  <si>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</si>
  <si>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</si>
  <si>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</si>
  <si>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</si>
  <si>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</si>
  <si>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</si>
  <si>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</si>
  <si>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</si>
  <si>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</si>
  <si>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</si>
  <si>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</si>
  <si>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</si>
  <si>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</si>
  <si>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</si>
  <si>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</si>
  <si>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</si>
  <si>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</si>
  <si>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</si>
  <si>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</si>
  <si>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</si>
  <si>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</si>
  <si>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</si>
  <si>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</si>
  <si>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</si>
  <si>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</si>
  <si>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</si>
  <si>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</si>
  <si>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</si>
  <si>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</si>
  <si>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</si>
  <si>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</si>
  <si>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</si>
  <si>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</si>
  <si>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</si>
  <si>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</si>
  <si>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</si>
  <si>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</si>
  <si>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</si>
  <si>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</si>
  <si>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</si>
  <si>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</si>
  <si>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</si>
  <si>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</si>
  <si>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</si>
  <si>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</si>
  <si>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</si>
  <si>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</si>
  <si>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</si>
  <si>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</si>
  <si>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</si>
  <si>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</si>
  <si>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</si>
  <si>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</si>
  <si>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</si>
  <si>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</si>
  <si>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</si>
  <si>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</si>
  <si>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</si>
  <si>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</si>
  <si>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</si>
  <si>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</si>
  <si>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</si>
  <si>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</si>
  <si>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</si>
  <si>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</si>
  <si>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</si>
  <si>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</si>
  <si>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</si>
  <si>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</si>
  <si>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</si>
  <si>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</si>
  <si>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</si>
  <si>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</si>
  <si>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</si>
  <si>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</si>
  <si>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</si>
  <si>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</si>
  <si>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</si>
  <si>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</si>
  <si>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</si>
  <si>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</si>
  <si>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</si>
  <si>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</si>
  <si>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</si>
  <si>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</si>
  <si>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</si>
  <si>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</si>
  <si>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</si>
  <si>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</si>
  <si>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</si>
  <si>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</si>
  <si>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</si>
  <si>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</si>
  <si>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</si>
  <si>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</si>
  <si>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</si>
  <si>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</si>
  <si>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</si>
  <si>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</si>
  <si>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</si>
  <si>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</si>
  <si>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</si>
  <si>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</si>
  <si>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</si>
  <si>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</si>
  <si>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</si>
  <si>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</si>
  <si>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</si>
  <si>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</si>
  <si>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</si>
  <si>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</si>
  <si>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</si>
  <si>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</si>
  <si>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</si>
  <si>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</si>
  <si>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</si>
  <si>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</si>
  <si>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</si>
  <si>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</si>
  <si>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</si>
  <si>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</si>
  <si>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</si>
  <si>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</si>
  <si>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</si>
  <si>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</si>
  <si>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</si>
  <si>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</si>
  <si>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</si>
  <si>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</si>
  <si>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</si>
  <si>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</si>
  <si>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</si>
  <si>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</si>
  <si>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</si>
  <si>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</si>
  <si>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</si>
  <si>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</si>
  <si>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</si>
  <si>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</si>
  <si>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</si>
  <si>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</si>
  <si>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</si>
  <si>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</si>
  <si>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</si>
  <si>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</si>
  <si>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</si>
  <si>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</si>
  <si>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</si>
  <si>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</si>
  <si>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</si>
  <si>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</si>
  <si>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</si>
  <si>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</si>
  <si>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</si>
  <si>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</si>
  <si>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</si>
  <si>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</si>
  <si>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</si>
  <si>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</si>
  <si>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</si>
  <si>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</si>
  <si>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</si>
  <si>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</si>
  <si>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</si>
  <si>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</si>
  <si>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</si>
  <si>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</si>
  <si>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</si>
  <si>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</si>
  <si>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</si>
  <si>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</si>
  <si>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</si>
  <si>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</si>
  <si>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</si>
  <si>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</si>
  <si>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</si>
  <si>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</si>
  <si>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</si>
  <si>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</si>
  <si>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</si>
  <si>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</si>
  <si>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</si>
  <si>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</si>
  <si>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</si>
  <si>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</si>
  <si>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</si>
  <si>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</si>
  <si>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</si>
  <si>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</si>
  <si>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</si>
  <si>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</si>
  <si>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</si>
  <si>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</si>
  <si>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</si>
  <si>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</si>
  <si>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</si>
  <si>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</si>
  <si>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</si>
  <si>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</si>
  <si>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</si>
  <si>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</si>
  <si>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</si>
  <si>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</si>
  <si>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</si>
  <si>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</si>
  <si>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</si>
  <si>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</si>
  <si>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</si>
  <si>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</si>
  <si>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</si>
  <si>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</si>
  <si>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</si>
  <si>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</si>
  <si>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</si>
  <si>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</si>
  <si>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</si>
  <si>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</si>
  <si>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</si>
  <si>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</si>
  <si>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</si>
  <si>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</si>
  <si>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</si>
  <si>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</si>
  <si>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</si>
  <si>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</si>
  <si>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</si>
  <si>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</si>
  <si>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</si>
  <si>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</si>
  <si>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</si>
  <si>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</si>
  <si>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</si>
  <si>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</si>
  <si>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</si>
  <si>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</si>
  <si>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</si>
  <si>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</si>
  <si>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</si>
  <si>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</si>
  <si>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</si>
  <si>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</si>
  <si>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</si>
  <si>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</si>
  <si>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</si>
  <si>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</si>
  <si>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</si>
  <si>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</si>
  <si>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</si>
  <si>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</si>
  <si>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</si>
  <si>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</si>
  <si>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</si>
  <si>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</si>
  <si>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</si>
  <si>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</si>
  <si>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</si>
  <si>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</si>
  <si>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</si>
  <si>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</si>
  <si>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</si>
  <si>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</si>
  <si>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</si>
  <si>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</si>
  <si>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</si>
  <si>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</si>
  <si>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</si>
  <si>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</si>
  <si>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</si>
  <si>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</si>
  <si>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</si>
  <si>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</si>
  <si>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</si>
  <si>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</si>
  <si>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</si>
  <si>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</si>
  <si>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</si>
  <si>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</si>
  <si>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</si>
  <si>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</si>
  <si>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</si>
  <si>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</si>
  <si>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</si>
  <si>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</si>
  <si>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</si>
  <si>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</si>
  <si>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</si>
  <si>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</si>
  <si>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</si>
  <si>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</si>
  <si>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</si>
  <si>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</si>
  <si>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</si>
  <si>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</si>
  <si>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</si>
  <si>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</si>
  <si>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</si>
  <si>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</si>
  <si>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</si>
  <si>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</si>
  <si>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</si>
  <si>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</si>
  <si>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</si>
  <si>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</si>
  <si>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</si>
  <si>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</si>
  <si>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</si>
  <si>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</si>
  <si>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</si>
  <si>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</si>
  <si>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</si>
  <si>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</si>
  <si>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</si>
  <si>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</si>
  <si>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</si>
  <si>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</si>
  <si>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</si>
  <si>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</si>
  <si>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</si>
  <si>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</si>
  <si>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</si>
  <si>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</si>
  <si>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</si>
  <si>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</si>
  <si>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</si>
  <si>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</si>
  <si>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</si>
  <si>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</si>
  <si>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</si>
  <si>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</si>
  <si>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</si>
  <si>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</si>
  <si>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</si>
  <si>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</si>
  <si>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</si>
  <si>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</si>
  <si>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</si>
  <si>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</si>
  <si>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</si>
  <si>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</si>
  <si>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</si>
  <si>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</si>
  <si>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</si>
  <si>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</si>
  <si>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</si>
  <si>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</si>
  <si>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</si>
  <si>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</si>
  <si>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</si>
  <si>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</si>
  <si>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</si>
  <si>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</si>
  <si>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</si>
  <si>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</si>
  <si>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</si>
  <si>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</si>
  <si>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</si>
  <si>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</si>
  <si>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</si>
  <si>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</si>
  <si>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</si>
  <si>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</si>
  <si>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</si>
  <si>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</si>
  <si>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</si>
  <si>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</si>
  <si>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</si>
  <si>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</si>
  <si>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</si>
  <si>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</si>
  <si>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</si>
  <si>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</si>
  <si>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</si>
  <si>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</si>
  <si>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</si>
  <si>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</si>
  <si>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</si>
  <si>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</si>
  <si>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</si>
  <si>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</si>
  <si>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</si>
  <si>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</si>
  <si>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</si>
  <si>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</si>
  <si>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</si>
  <si>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</si>
  <si>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</si>
  <si>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</si>
  <si>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</si>
  <si>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</si>
  <si>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</si>
  <si>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</si>
  <si>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</si>
  <si>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</si>
  <si>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</si>
  <si>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</si>
  <si>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</si>
  <si>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</si>
  <si>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</si>
  <si>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</si>
  <si>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</si>
  <si>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</si>
  <si>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</si>
  <si>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</si>
  <si>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</si>
  <si>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</si>
  <si>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</si>
  <si>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</si>
  <si>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</si>
  <si>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</si>
  <si>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</si>
  <si>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</si>
  <si>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</si>
  <si>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</si>
  <si>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</si>
  <si>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</si>
  <si>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</si>
  <si>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</si>
  <si>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</si>
  <si>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</si>
  <si>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</si>
  <si>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</si>
  <si>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</si>
  <si>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</si>
  <si>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</si>
  <si>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</si>
  <si>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</si>
  <si>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</si>
  <si>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</si>
  <si>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</si>
  <si>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</si>
  <si>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</si>
  <si>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</si>
  <si>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</si>
  <si>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</si>
  <si>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</si>
  <si>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</si>
  <si>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</si>
  <si>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</si>
  <si>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</si>
  <si>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</si>
  <si>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</si>
  <si>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</si>
  <si>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</si>
  <si>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</si>
  <si>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</si>
  <si>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</si>
  <si>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</si>
  <si>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</si>
  <si>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</si>
  <si>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</si>
  <si>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</si>
  <si>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</si>
  <si>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</si>
  <si>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</si>
  <si>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</si>
  <si>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</si>
  <si>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</si>
  <si>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</si>
  <si>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</si>
  <si>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</si>
  <si>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</si>
  <si>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</si>
  <si>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</si>
  <si>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</si>
  <si>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</si>
  <si>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</si>
  <si>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</si>
  <si>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</si>
  <si>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</si>
  <si>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</si>
  <si>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</si>
  <si>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</si>
  <si>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</si>
  <si>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</si>
  <si>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</si>
  <si>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</si>
  <si>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</si>
  <si>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</si>
  <si>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</si>
  <si>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</si>
  <si>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</si>
  <si>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</si>
  <si>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</si>
  <si>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</si>
  <si>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</si>
  <si>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</si>
  <si>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</si>
  <si>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</si>
  <si>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</si>
  <si>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</si>
  <si>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</si>
  <si>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</si>
  <si>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</si>
  <si>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</si>
  <si>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</si>
  <si>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</si>
  <si>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</si>
  <si>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</si>
  <si>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</si>
  <si>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</si>
  <si>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</si>
  <si>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</si>
  <si>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</si>
  <si>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</si>
  <si>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</si>
  <si>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</si>
  <si>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</si>
  <si>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</si>
  <si>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</si>
  <si>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</si>
  <si>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</si>
  <si>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</si>
  <si>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</si>
  <si>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</si>
  <si>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</si>
  <si>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</si>
  <si>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</si>
  <si>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</si>
  <si>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</si>
  <si>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</si>
  <si>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</si>
  <si>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</si>
  <si>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</si>
  <si>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</si>
  <si>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</si>
  <si>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</si>
  <si>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</si>
  <si>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</si>
  <si>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</si>
  <si>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</si>
  <si>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</si>
  <si>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</si>
  <si>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</si>
  <si>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</si>
  <si>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</si>
  <si>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</si>
  <si>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</si>
  <si>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</si>
  <si>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</si>
  <si>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</si>
  <si>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</si>
  <si>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</si>
  <si>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</si>
  <si>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</si>
  <si>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</si>
  <si>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</si>
  <si>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</si>
  <si>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</si>
  <si>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</si>
  <si>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</si>
  <si>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</si>
  <si>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</si>
  <si>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</si>
  <si>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</si>
  <si>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</si>
  <si>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</si>
  <si>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</si>
  <si>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</si>
  <si>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</si>
  <si>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</si>
  <si>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</si>
  <si>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</si>
  <si>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</si>
  <si>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</si>
  <si>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</si>
  <si>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</si>
  <si>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</si>
  <si>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</si>
  <si>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</si>
  <si>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</si>
  <si>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</si>
  <si>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</si>
  <si>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</si>
  <si>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</si>
  <si>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</si>
  <si>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</si>
  <si>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</si>
  <si>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</si>
  <si>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</si>
  <si>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</si>
  <si>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</si>
  <si>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</si>
  <si>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</si>
  <si>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</si>
  <si>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</si>
  <si>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</si>
  <si>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</si>
  <si>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</si>
  <si>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</si>
  <si>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</si>
  <si>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</si>
  <si>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</si>
  <si>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</si>
  <si>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</si>
  <si>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</si>
  <si>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</si>
  <si>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</si>
  <si>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</si>
  <si>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</si>
  <si>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</si>
  <si>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</si>
  <si>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</si>
  <si>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</si>
  <si>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</si>
  <si>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</si>
  <si>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</si>
  <si>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</si>
  <si>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</si>
  <si>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</si>
  <si>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</si>
  <si>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</si>
  <si>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</si>
  <si>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</si>
  <si>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</si>
  <si>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</si>
  <si>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</si>
  <si>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</si>
  <si>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</si>
  <si>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</si>
  <si>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</si>
  <si>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</si>
  <si>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</si>
  <si>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</si>
  <si>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</si>
  <si>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</si>
  <si>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</si>
  <si>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</si>
  <si>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</si>
  <si>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</si>
  <si>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</si>
  <si>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</si>
  <si>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</si>
  <si>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</si>
  <si>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</si>
  <si>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</si>
  <si>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</si>
  <si>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</si>
  <si>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</si>
  <si>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</si>
  <si>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</si>
  <si>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</si>
  <si>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</si>
  <si>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</si>
  <si>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</si>
  <si>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</si>
  <si>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</si>
  <si>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</si>
  <si>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</si>
  <si>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</si>
  <si>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</si>
  <si>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</si>
  <si>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</si>
  <si>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</si>
  <si>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</si>
  <si>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</si>
  <si>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</si>
  <si>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</si>
  <si>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</si>
  <si>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</si>
  <si>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</si>
  <si>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</si>
  <si>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</si>
  <si>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</si>
  <si>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</si>
  <si>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</si>
  <si>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</si>
  <si>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</si>
  <si>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</si>
  <si>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</si>
  <si>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</si>
  <si>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</si>
  <si>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</si>
  <si>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</si>
  <si>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</si>
  <si>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</si>
  <si>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</si>
  <si>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</si>
  <si>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</si>
  <si>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</si>
  <si>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</si>
  <si>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</si>
  <si>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</si>
  <si>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</si>
  <si>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</si>
  <si>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</si>
  <si>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</si>
  <si>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</si>
  <si>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</si>
  <si>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</si>
  <si>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</si>
  <si>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</si>
  <si>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</si>
  <si>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</si>
  <si>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</si>
  <si>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</si>
  <si>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</si>
  <si>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</si>
  <si>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</si>
  <si>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</si>
  <si>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</si>
  <si>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</si>
  <si>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</si>
  <si>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</si>
  <si>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</si>
  <si>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</si>
  <si>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</si>
  <si>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</si>
  <si>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</si>
  <si>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</si>
  <si>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</si>
  <si>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</si>
  <si>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</si>
  <si>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</si>
  <si>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</si>
  <si>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</si>
  <si>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</si>
  <si>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</si>
  <si>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</si>
  <si>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</si>
  <si>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</si>
  <si>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</si>
  <si>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</si>
  <si>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</si>
  <si>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</si>
  <si>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</si>
  <si>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</si>
  <si>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</si>
  <si>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</si>
  <si>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</si>
  <si>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</si>
  <si>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</si>
  <si>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</si>
  <si>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</si>
  <si>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</si>
  <si>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</si>
  <si>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</si>
  <si>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</si>
  <si>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</si>
  <si>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</si>
  <si>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</si>
  <si>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</si>
  <si>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</si>
  <si>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</si>
  <si>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</si>
  <si>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</si>
  <si>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</si>
  <si>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</si>
  <si>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</si>
  <si>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</si>
  <si>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</si>
  <si>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</si>
  <si>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</si>
  <si>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</si>
  <si>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</si>
  <si>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</si>
  <si>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</si>
  <si>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</si>
  <si>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</si>
  <si>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</si>
  <si>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</si>
  <si>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</si>
  <si>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</si>
  <si>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</si>
  <si>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</si>
  <si>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</si>
  <si>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</si>
  <si>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</si>
  <si>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</si>
  <si>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</si>
  <si>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</si>
  <si>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</si>
  <si>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</si>
  <si>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</si>
  <si>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</si>
  <si>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</si>
  <si>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</si>
  <si>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</si>
  <si>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</si>
  <si>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</si>
  <si>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</si>
  <si>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</si>
  <si>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</si>
  <si>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</si>
  <si>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</si>
  <si>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</si>
  <si>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</si>
  <si>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</si>
  <si>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</si>
  <si>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</si>
  <si>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</si>
  <si>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</si>
  <si>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</si>
  <si>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</si>
  <si>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</si>
  <si>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</si>
  <si>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</si>
  <si>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</si>
  <si>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</si>
  <si>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</si>
  <si>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</si>
  <si>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</si>
  <si>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</si>
  <si>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</si>
  <si>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</si>
  <si>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</si>
  <si>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</si>
  <si>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</si>
  <si>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</si>
  <si>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</si>
  <si>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</si>
  <si>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</si>
  <si>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</si>
  <si>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</si>
  <si>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</si>
  <si>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</si>
  <si>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</si>
  <si>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</si>
  <si>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</si>
  <si>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</si>
  <si>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</si>
  <si>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</si>
  <si>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</si>
  <si>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</si>
  <si>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</si>
  <si>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</si>
  <si>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</si>
  <si>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</si>
  <si>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</si>
  <si>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</si>
  <si>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</si>
  <si>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</si>
  <si>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</si>
  <si>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</si>
  <si>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</si>
  <si>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</si>
  <si>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</si>
  <si>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</si>
  <si>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</si>
  <si>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</si>
  <si>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</si>
  <si>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</si>
  <si>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</si>
  <si>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</si>
  <si>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</si>
  <si>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</si>
  <si>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</si>
  <si>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</si>
  <si>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</si>
  <si>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</si>
  <si>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</si>
  <si>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</si>
  <si>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</si>
  <si>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</si>
  <si>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</si>
  <si>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</si>
  <si>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</si>
  <si>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</si>
  <si>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</si>
  <si>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</si>
  <si>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</si>
  <si>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</si>
  <si>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</si>
  <si>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</si>
  <si>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</si>
  <si>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</si>
  <si>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</si>
  <si>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</si>
  <si>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</si>
  <si>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</si>
  <si>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</si>
  <si>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</si>
  <si>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</si>
  <si>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</si>
  <si>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</si>
  <si>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</si>
  <si>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</si>
  <si>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</si>
  <si>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</si>
  <si>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</si>
  <si>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</si>
  <si>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</si>
  <si>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</si>
  <si>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</si>
  <si>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</si>
  <si>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</si>
  <si>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</si>
  <si>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</si>
  <si>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</si>
  <si>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</si>
  <si>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</si>
  <si>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</si>
  <si>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</si>
  <si>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</si>
  <si>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</si>
  <si>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</si>
  <si>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</si>
  <si>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</si>
  <si>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</si>
  <si>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</si>
  <si>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</si>
  <si>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</si>
  <si>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</si>
  <si>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</si>
  <si>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</si>
  <si>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</si>
  <si>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</si>
  <si>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</si>
  <si>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</si>
  <si>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</si>
  <si>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</si>
  <si>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</si>
  <si>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</si>
  <si>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</si>
  <si>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</si>
  <si>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</si>
  <si>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</si>
  <si>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</si>
  <si>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</si>
  <si>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</si>
  <si>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</si>
  <si>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</si>
  <si>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</si>
  <si>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</si>
  <si>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</si>
  <si>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</si>
  <si>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</si>
  <si>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</si>
  <si>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</si>
  <si>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</si>
  <si>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</si>
  <si>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</si>
  <si>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</si>
  <si>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</si>
  <si>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</si>
  <si>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</si>
  <si>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</si>
  <si>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</si>
  <si>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</si>
  <si>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</si>
  <si>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</si>
  <si>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</si>
  <si>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</si>
  <si>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</si>
  <si>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</si>
  <si>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</si>
  <si>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</si>
  <si>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</si>
  <si>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</si>
  <si>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</si>
  <si>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</si>
  <si>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</si>
  <si>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</si>
  <si>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</si>
  <si>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</si>
  <si>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</si>
  <si>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</si>
  <si>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</si>
  <si>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</si>
  <si>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</si>
  <si>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</si>
  <si>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</si>
  <si>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</si>
  <si>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</si>
  <si>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</si>
  <si>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</si>
  <si>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</si>
  <si>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</si>
  <si>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</si>
  <si>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</si>
  <si>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</si>
  <si>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</si>
  <si>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</si>
  <si>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</si>
  <si>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</si>
  <si>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</si>
  <si>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</si>
  <si>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</si>
  <si>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</si>
  <si>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</si>
  <si>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</si>
  <si>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</si>
  <si>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</si>
  <si>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</si>
  <si>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</si>
  <si>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</si>
  <si>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</si>
  <si>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</si>
  <si>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</si>
  <si>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</si>
  <si>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</si>
  <si>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</si>
  <si>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</si>
  <si>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</si>
  <si>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</si>
  <si>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</si>
  <si>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</si>
  <si>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</si>
  <si>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</si>
  <si>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</si>
  <si>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</si>
  <si>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</si>
  <si>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</si>
  <si>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</si>
  <si>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</si>
  <si>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</si>
  <si>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</si>
  <si>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</si>
  <si>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</si>
  <si>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</si>
  <si>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</si>
  <si>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</si>
  <si>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</si>
  <si>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</si>
  <si>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</si>
  <si>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</si>
  <si>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</si>
  <si>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</si>
  <si>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</si>
  <si>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</si>
  <si>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</si>
  <si>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</si>
  <si>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</si>
  <si>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</si>
  <si>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</si>
  <si>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</si>
  <si>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</si>
  <si>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</si>
  <si>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</si>
  <si>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</si>
  <si>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</si>
  <si>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</si>
  <si>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</si>
  <si>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</si>
  <si>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</si>
  <si>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</si>
  <si>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</si>
  <si>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</si>
  <si>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</si>
  <si>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</si>
  <si>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</si>
  <si>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</si>
  <si>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</si>
  <si>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</si>
  <si>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</si>
  <si>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</si>
  <si>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</si>
  <si>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</si>
  <si>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</si>
  <si>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</si>
  <si>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</si>
  <si>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</si>
  <si>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</si>
  <si>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</si>
  <si>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</si>
  <si>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</si>
  <si>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</si>
  <si>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</si>
  <si>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</si>
  <si>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</si>
  <si>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</si>
  <si>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</si>
  <si>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</si>
  <si>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</si>
  <si>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</si>
  <si>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</si>
  <si>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</si>
  <si>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</si>
  <si>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</si>
  <si>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</si>
  <si>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</si>
  <si>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</si>
  <si>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</si>
  <si>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</si>
  <si>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</si>
  <si>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</si>
  <si>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</si>
  <si>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</si>
  <si>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</si>
  <si>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</si>
  <si>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</si>
  <si>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</si>
  <si>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</si>
  <si>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</si>
  <si>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</si>
  <si>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</si>
  <si>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</si>
  <si>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</si>
  <si>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</si>
  <si>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</si>
  <si>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</si>
  <si>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</si>
  <si>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</si>
  <si>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</si>
  <si>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</si>
  <si>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</si>
  <si>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</si>
  <si>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</si>
  <si>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</si>
  <si>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</si>
  <si>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</si>
  <si>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</si>
  <si>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</si>
  <si>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</si>
  <si>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</si>
  <si>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</si>
  <si>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</si>
  <si>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</si>
  <si>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</si>
  <si>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</si>
  <si>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</si>
  <si>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</si>
  <si>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</si>
  <si>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</si>
  <si>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</si>
  <si>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</si>
  <si>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</si>
  <si>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</si>
  <si>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</si>
  <si>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</si>
  <si>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</si>
  <si>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</si>
  <si>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</si>
  <si>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</si>
  <si>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</si>
  <si>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</si>
  <si>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</si>
  <si>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</si>
  <si>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</si>
  <si>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</si>
  <si>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</si>
  <si>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</si>
  <si>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</si>
  <si>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</si>
  <si>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</si>
  <si>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</si>
  <si>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</si>
  <si>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</si>
  <si>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</si>
  <si>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</si>
  <si>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</si>
  <si>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</si>
  <si>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</si>
  <si>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</si>
  <si>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</si>
  <si>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</si>
  <si>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</si>
  <si>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</si>
  <si>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</si>
  <si>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</si>
  <si>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</si>
  <si>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</si>
  <si>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</si>
  <si>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</si>
  <si>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</si>
  <si>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</si>
  <si>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</si>
  <si>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</si>
  <si>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</si>
  <si>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</si>
  <si>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</si>
  <si>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</si>
  <si>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</si>
  <si>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</si>
  <si>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</si>
  <si>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</si>
  <si>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</si>
  <si>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</si>
  <si>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</si>
  <si>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</si>
  <si>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</si>
  <si>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</si>
  <si>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</si>
  <si>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</si>
  <si>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</si>
  <si>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</si>
  <si>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</si>
  <si>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</si>
  <si>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</si>
  <si>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</si>
  <si>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</si>
  <si>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</si>
  <si>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</si>
  <si>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</si>
  <si>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</si>
  <si>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</si>
  <si>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</si>
  <si>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</si>
  <si>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</si>
  <si>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</si>
  <si>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</si>
  <si>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</si>
  <si>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</si>
  <si>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</si>
  <si>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</si>
  <si>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</si>
  <si>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</si>
  <si>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</si>
  <si>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</si>
  <si>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</si>
  <si>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</si>
  <si>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</si>
  <si>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</si>
  <si>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</si>
  <si>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</si>
  <si>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</si>
  <si>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</si>
  <si>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</si>
  <si>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</si>
  <si>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</si>
  <si>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</si>
  <si>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</si>
  <si>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</si>
  <si>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</si>
  <si>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</si>
  <si>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</si>
  <si>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</si>
  <si>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</si>
  <si>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</si>
  <si>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</si>
  <si>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</si>
  <si>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</si>
  <si>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</si>
  <si>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</si>
  <si>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</si>
  <si>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</si>
  <si>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</si>
  <si>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</si>
  <si>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</si>
  <si>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</si>
  <si>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</si>
  <si>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</si>
  <si>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</si>
  <si>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</si>
  <si>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</si>
  <si>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</si>
  <si>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</si>
  <si>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</si>
  <si>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</si>
  <si>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</si>
  <si>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</si>
  <si>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</si>
  <si>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</si>
  <si>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</si>
  <si>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</si>
  <si>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</si>
  <si>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</si>
  <si>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</si>
  <si>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</si>
  <si>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</si>
  <si>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</si>
  <si>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</si>
  <si>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</si>
  <si>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</si>
  <si>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</si>
  <si>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</si>
  <si>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</si>
  <si>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</si>
  <si>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</si>
  <si>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</si>
  <si>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</si>
  <si>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</si>
  <si>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</si>
  <si>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</si>
  <si>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</si>
  <si>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</si>
  <si>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</si>
  <si>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</si>
  <si>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</si>
  <si>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</si>
  <si>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</si>
  <si>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</si>
  <si>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</si>
  <si>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</si>
  <si>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</si>
  <si>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</si>
  <si>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</si>
  <si>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</si>
  <si>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</si>
  <si>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</si>
  <si>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</si>
  <si>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</si>
  <si>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</si>
  <si>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</si>
  <si>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</si>
  <si>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</si>
  <si>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</si>
  <si>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</si>
  <si>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</si>
  <si>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</si>
  <si>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</si>
  <si>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</si>
  <si>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</si>
  <si>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</si>
  <si>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</si>
  <si>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</si>
  <si>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</si>
  <si>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</si>
  <si>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</si>
  <si>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</si>
  <si>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</si>
  <si>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</si>
  <si>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</si>
  <si>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</si>
  <si>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</si>
  <si>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</si>
  <si>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</si>
  <si>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</si>
  <si>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</si>
  <si>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</si>
  <si>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</si>
  <si>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</si>
  <si>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</si>
  <si>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</si>
  <si>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</si>
  <si>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</si>
  <si>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</si>
  <si>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</si>
  <si>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</si>
  <si>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</si>
  <si>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</si>
  <si>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</si>
  <si>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</si>
  <si>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</si>
  <si>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</si>
  <si>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</si>
  <si>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</si>
  <si>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</si>
  <si>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</si>
  <si>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</si>
  <si>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</si>
  <si>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</si>
  <si>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</si>
  <si>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</si>
  <si>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</si>
  <si>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</si>
  <si>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</si>
  <si>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</si>
  <si>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</si>
  <si>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</si>
  <si>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</si>
  <si>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</si>
  <si>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</si>
  <si>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</si>
  <si>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</si>
  <si>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</si>
  <si>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</si>
  <si>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</si>
  <si>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</si>
  <si>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</si>
  <si>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</si>
  <si>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</si>
  <si>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</si>
  <si>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</si>
  <si>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</si>
  <si>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</si>
  <si>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</si>
  <si>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</si>
  <si>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</si>
  <si>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</si>
  <si>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</si>
  <si>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</si>
  <si>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</si>
  <si>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</si>
  <si>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</si>
  <si>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</si>
  <si>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</si>
  <si>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</si>
  <si>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</si>
  <si>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</si>
  <si>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</si>
  <si>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</si>
  <si>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</si>
  <si>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</si>
  <si>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</si>
  <si>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</si>
  <si>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</si>
  <si>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</si>
  <si>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</si>
  <si>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</si>
  <si>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</si>
  <si>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</si>
  <si>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</si>
  <si>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</si>
  <si>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</si>
  <si>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</si>
  <si>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</si>
  <si>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</si>
  <si>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</si>
  <si>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</si>
  <si>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</si>
  <si>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</si>
  <si>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</si>
  <si>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</si>
  <si>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</si>
  <si>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</si>
  <si>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</si>
  <si>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</si>
  <si>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</si>
  <si>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</si>
  <si>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</si>
  <si>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</si>
  <si>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</si>
  <si>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</si>
  <si>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</si>
  <si>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</si>
  <si>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</si>
  <si>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</si>
  <si>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</si>
  <si>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</si>
  <si>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</si>
  <si>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</si>
  <si>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</si>
  <si>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</si>
  <si>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</si>
  <si>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</si>
  <si>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</si>
  <si>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</si>
  <si>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</si>
  <si>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</si>
  <si>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</si>
  <si>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</si>
  <si>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</si>
  <si>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</si>
  <si>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</si>
  <si>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</si>
  <si>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</si>
  <si>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</si>
  <si>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</si>
  <si>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</si>
  <si>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</si>
  <si>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</si>
  <si>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</si>
  <si>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</si>
  <si>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</si>
  <si>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</si>
  <si>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</si>
  <si>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</si>
  <si>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</si>
  <si>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</si>
  <si>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</si>
  <si>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</si>
  <si>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</si>
  <si>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</si>
  <si>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</si>
  <si>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</si>
  <si>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</si>
  <si>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</si>
  <si>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</si>
  <si>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</si>
  <si>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</si>
  <si>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</si>
  <si>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</si>
  <si>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</si>
  <si>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</si>
  <si>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</si>
  <si>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</si>
  <si>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</si>
  <si>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</si>
  <si>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</si>
  <si>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</si>
  <si>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</si>
  <si>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</si>
  <si>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</si>
  <si>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</si>
  <si>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</si>
  <si>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</si>
  <si>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</si>
  <si>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</si>
  <si>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</si>
  <si>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</si>
  <si>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</si>
  <si>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</si>
  <si>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</si>
  <si>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</si>
  <si>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</si>
  <si>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</si>
  <si>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</si>
  <si>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</si>
  <si>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</si>
  <si>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</si>
  <si>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</si>
  <si>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</si>
  <si>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</si>
  <si>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</si>
  <si>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</si>
  <si>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</si>
  <si>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</si>
  <si>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</si>
  <si>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</si>
  <si>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</si>
  <si>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</si>
  <si>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</si>
  <si>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</si>
  <si>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</si>
  <si>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</si>
  <si>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</si>
  <si>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</si>
  <si>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</si>
  <si>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</si>
  <si>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</si>
  <si>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</si>
  <si>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</si>
  <si>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</si>
  <si>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</si>
  <si>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</si>
  <si>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</si>
  <si>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</si>
  <si>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</si>
  <si>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</si>
  <si>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</si>
  <si>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</si>
  <si>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</si>
  <si>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</si>
  <si>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</si>
  <si>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</si>
  <si>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</si>
  <si>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</si>
  <si>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</si>
  <si>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</si>
  <si>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</si>
  <si>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</si>
  <si>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</si>
  <si>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</si>
  <si>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</si>
  <si>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</si>
  <si>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</si>
  <si>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</si>
  <si>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</si>
  <si>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</si>
  <si>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</si>
  <si>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</si>
  <si>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</si>
  <si>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</si>
  <si>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</si>
  <si>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</si>
  <si>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</si>
  <si>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</si>
  <si>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</si>
  <si>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</si>
  <si>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</si>
  <si>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</si>
  <si>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</si>
  <si>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</si>
  <si>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</si>
  <si>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</si>
  <si>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</si>
  <si>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</si>
  <si>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</si>
  <si>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</si>
  <si>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</si>
  <si>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</si>
  <si>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</si>
  <si>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</si>
  <si>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</si>
  <si>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</si>
  <si>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</si>
  <si>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</si>
  <si>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</si>
  <si>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</si>
  <si>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</si>
  <si>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</si>
  <si>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</si>
  <si>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</si>
  <si>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</si>
  <si>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</si>
  <si>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</si>
  <si>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</si>
  <si>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</si>
  <si>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</si>
  <si>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</si>
  <si>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</si>
  <si>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</si>
  <si>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</si>
  <si>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</si>
  <si>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</si>
  <si>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</si>
  <si>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</si>
  <si>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</si>
  <si>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</si>
  <si>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</si>
  <si>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</si>
  <si>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</si>
  <si>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</si>
  <si>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</si>
  <si>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</si>
  <si>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</si>
  <si>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</si>
  <si>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</si>
  <si>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</si>
  <si>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</si>
  <si>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</si>
  <si>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</si>
  <si>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</si>
  <si>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</si>
  <si>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</si>
  <si>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</si>
  <si>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</si>
  <si>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</si>
  <si>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</si>
  <si>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</si>
  <si>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</si>
  <si>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</si>
  <si>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</si>
  <si>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</si>
  <si>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</si>
  <si>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</si>
  <si>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</si>
  <si>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</si>
  <si>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</si>
  <si>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</si>
  <si>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</si>
  <si>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</si>
  <si>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</si>
  <si>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</si>
  <si>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</si>
  <si>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</si>
  <si>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</si>
  <si>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</si>
  <si>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</si>
  <si>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</si>
  <si>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</si>
  <si>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</si>
  <si>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</si>
  <si>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</si>
  <si>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</si>
  <si>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</si>
  <si>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</si>
  <si>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</si>
  <si>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</si>
  <si>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</si>
  <si>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</si>
  <si>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</si>
  <si>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</si>
  <si>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</si>
  <si>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</si>
  <si>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</si>
  <si>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</si>
  <si>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</si>
  <si>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</si>
  <si>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</si>
  <si>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</si>
  <si>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</si>
  <si>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</si>
  <si>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</si>
  <si>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</si>
  <si>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</si>
  <si>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</si>
  <si>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</si>
  <si>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</si>
  <si>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</si>
  <si>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</si>
  <si>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</si>
  <si>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</si>
  <si>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</si>
  <si>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</si>
  <si>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</si>
  <si>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</si>
  <si>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</si>
  <si>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</si>
  <si>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</si>
  <si>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</si>
  <si>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</si>
  <si>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</si>
  <si>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</si>
  <si>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</si>
  <si>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</si>
  <si>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</si>
  <si>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</si>
  <si>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</si>
  <si>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</si>
  <si>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</si>
  <si>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</si>
  <si>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</si>
  <si>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</si>
  <si>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</si>
  <si>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</si>
  <si>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</si>
  <si>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</si>
  <si>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</si>
  <si>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</si>
  <si>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</si>
  <si>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</si>
  <si>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</si>
  <si>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</si>
  <si>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</si>
  <si>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</si>
  <si>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</si>
  <si>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</si>
  <si>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</si>
  <si>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</si>
  <si>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</si>
  <si>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</si>
  <si>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</si>
  <si>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</si>
  <si>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</si>
  <si>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</si>
  <si>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</si>
  <si>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</si>
  <si>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</si>
  <si>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</si>
  <si>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</si>
  <si>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</si>
  <si>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</si>
  <si>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</si>
  <si>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</si>
  <si>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</si>
  <si>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</si>
  <si>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</si>
  <si>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</si>
  <si>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</si>
  <si>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</si>
  <si>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</si>
  <si>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</si>
  <si>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</si>
  <si>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</si>
  <si>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</si>
  <si>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</si>
  <si>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</si>
  <si>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</si>
  <si>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</si>
  <si>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</si>
  <si>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</si>
  <si>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</si>
  <si>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</si>
  <si>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</si>
  <si>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</si>
  <si>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</si>
  <si>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</si>
  <si>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</si>
  <si>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</si>
  <si>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</si>
  <si>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</si>
  <si>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</si>
  <si>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</si>
  <si>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</si>
  <si>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</si>
  <si>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</si>
  <si>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</si>
  <si>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</si>
  <si>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</si>
  <si>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</si>
  <si>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</si>
  <si>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</si>
  <si>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</si>
  <si>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</si>
  <si>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</si>
  <si>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</si>
  <si>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</si>
  <si>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</si>
  <si>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</si>
  <si>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</si>
  <si>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</si>
  <si>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</si>
  <si>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</si>
  <si>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</si>
  <si>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</si>
  <si>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</si>
  <si>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</si>
  <si>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</si>
  <si>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</si>
  <si>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</si>
  <si>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</si>
  <si>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</si>
  <si>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</si>
  <si>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</si>
  <si>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</si>
  <si>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</si>
  <si>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</si>
  <si>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</si>
  <si>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</si>
  <si>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</si>
  <si>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</si>
  <si>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</si>
  <si>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</si>
  <si>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</si>
  <si>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</si>
  <si>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</si>
  <si>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</si>
  <si>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</si>
  <si>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</si>
  <si>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</si>
  <si>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</si>
  <si>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</si>
  <si>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</si>
  <si>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</si>
  <si>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</si>
  <si>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</si>
  <si>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</si>
  <si>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</si>
  <si>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</si>
  <si>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</si>
  <si>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</si>
  <si>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</si>
  <si>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</si>
  <si>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</si>
  <si>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</si>
  <si>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</si>
  <si>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</si>
  <si>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</si>
  <si>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</si>
  <si>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</si>
  <si>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</si>
  <si>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</si>
  <si>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</si>
  <si>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</si>
  <si>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</si>
  <si>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</si>
  <si>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</si>
  <si>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</si>
  <si>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</si>
  <si>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</si>
  <si>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</si>
  <si>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</si>
  <si>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</si>
  <si>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</si>
  <si>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</si>
  <si>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</si>
  <si>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</si>
  <si>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</si>
  <si>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</si>
  <si>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</si>
  <si>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</si>
  <si>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</si>
  <si>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</si>
  <si>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</si>
  <si>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</si>
  <si>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</si>
  <si>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</si>
  <si>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</si>
  <si>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</si>
  <si>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</si>
  <si>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</si>
  <si>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</si>
  <si>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</si>
  <si>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</si>
  <si>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</si>
  <si>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</si>
  <si>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</si>
  <si>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</si>
  <si>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</si>
  <si>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</si>
  <si>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</si>
  <si>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</si>
  <si>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</si>
  <si>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</si>
  <si>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</si>
  <si>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</si>
  <si>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</si>
  <si>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</si>
  <si>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</si>
  <si>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</si>
  <si>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</si>
  <si>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</si>
  <si>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</si>
  <si>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</si>
  <si>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</si>
  <si>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</si>
  <si>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</si>
  <si>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</si>
  <si>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</si>
  <si>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</si>
  <si>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</si>
  <si>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</si>
  <si>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</si>
  <si>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</si>
  <si>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</si>
  <si>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</si>
  <si>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</si>
  <si>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</si>
  <si>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</si>
  <si>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</si>
  <si>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</si>
  <si>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</si>
  <si>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</si>
  <si>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</si>
  <si>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</si>
  <si>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</si>
  <si>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</si>
  <si>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</si>
  <si>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</si>
  <si>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</si>
  <si>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</si>
  <si>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</si>
  <si>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</si>
  <si>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</si>
  <si>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</si>
  <si>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</si>
  <si>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</si>
  <si>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</si>
  <si>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</si>
  <si>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</si>
  <si>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</si>
  <si>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</si>
  <si>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</si>
  <si>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</si>
  <si>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</si>
  <si>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</si>
  <si>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</si>
  <si>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</si>
  <si>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</si>
  <si>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</si>
  <si>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</si>
  <si>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</si>
  <si>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</si>
  <si>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</si>
  <si>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</si>
  <si>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</si>
  <si>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</si>
  <si>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</si>
  <si>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</si>
  <si>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</si>
  <si>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</si>
  <si>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</si>
  <si>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</si>
  <si>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</si>
  <si>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</si>
  <si>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</si>
  <si>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</si>
  <si>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</si>
  <si>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</si>
  <si>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</si>
  <si>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</si>
  <si>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</si>
  <si>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</si>
  <si>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</si>
  <si>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</si>
  <si>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</si>
  <si>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</si>
  <si>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</si>
  <si>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</si>
  <si>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</si>
  <si>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</si>
  <si>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</si>
  <si>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</si>
  <si>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</si>
  <si>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</si>
  <si>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</si>
  <si>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</si>
  <si>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</si>
  <si>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</si>
  <si>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</si>
  <si>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</si>
  <si>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</si>
  <si>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</si>
  <si>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</si>
  <si>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</si>
  <si>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</si>
  <si>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</si>
  <si>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</si>
  <si>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</si>
  <si>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</si>
  <si>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</si>
  <si>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</si>
  <si>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</si>
  <si>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</si>
  <si>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</si>
  <si>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</si>
  <si>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</si>
  <si>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</si>
  <si>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</si>
  <si>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</si>
  <si>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</si>
  <si>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</si>
  <si>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</si>
  <si>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</si>
  <si>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</si>
  <si>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</si>
  <si>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</si>
  <si>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</si>
  <si>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</si>
  <si>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</si>
  <si>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</si>
  <si>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</si>
  <si>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</si>
  <si>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</si>
  <si>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</si>
  <si>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</si>
  <si>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</si>
  <si>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</si>
  <si>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</si>
  <si>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</si>
  <si>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</si>
  <si>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</si>
  <si>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</si>
  <si>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</si>
  <si>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</si>
  <si>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</si>
  <si>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</si>
  <si>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</si>
  <si>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</si>
  <si>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</si>
  <si>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</si>
  <si>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</si>
  <si>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</si>
  <si>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</si>
  <si>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</si>
  <si>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</si>
  <si>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</si>
  <si>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</si>
  <si>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</si>
  <si>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</si>
  <si>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</si>
  <si>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</si>
  <si>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</si>
  <si>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</si>
  <si>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</si>
  <si>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</si>
  <si>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</si>
  <si>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</si>
  <si>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</si>
  <si>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</si>
  <si>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</si>
  <si>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</si>
  <si>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</si>
  <si>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</si>
  <si>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</si>
  <si>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</si>
  <si>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</si>
  <si>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</si>
  <si>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</si>
  <si>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</si>
  <si>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</si>
  <si>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</si>
  <si>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</si>
  <si>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</si>
  <si>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</si>
  <si>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</si>
  <si>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</si>
  <si>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</si>
  <si>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</si>
  <si>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</si>
  <si>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</si>
  <si>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</si>
  <si>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</si>
  <si>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</si>
  <si>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</si>
  <si>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</si>
  <si>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</si>
  <si>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</si>
  <si>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</si>
  <si>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</si>
  <si>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</si>
  <si>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</si>
  <si>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</si>
  <si>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</si>
  <si>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</si>
  <si>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</si>
  <si>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</si>
  <si>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</si>
  <si>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</si>
  <si>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</si>
  <si>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</si>
  <si>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</si>
  <si>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</si>
  <si>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</si>
  <si>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</si>
  <si>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</si>
  <si>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</si>
  <si>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</si>
  <si>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</si>
  <si>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</si>
  <si>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</si>
  <si>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</si>
  <si>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</si>
  <si>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</si>
  <si>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</si>
  <si>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</si>
  <si>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</si>
  <si>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</si>
  <si>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</si>
  <si>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</si>
  <si>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</si>
  <si>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</si>
  <si>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</si>
  <si>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</si>
  <si>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</si>
  <si>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</si>
  <si>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</si>
  <si>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</si>
  <si>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</si>
  <si>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</si>
  <si>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</si>
  <si>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</si>
  <si>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</si>
  <si>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</si>
  <si>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</si>
  <si>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</si>
  <si>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</si>
  <si>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</si>
  <si>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</si>
  <si>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</si>
  <si>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</si>
  <si>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</si>
  <si>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</si>
  <si>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</si>
  <si>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</si>
  <si>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</si>
  <si>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</si>
  <si>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</si>
  <si>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</si>
  <si>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</si>
  <si>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</si>
  <si>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</si>
  <si>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</si>
  <si>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</si>
  <si>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</si>
  <si>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</si>
  <si>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</si>
  <si>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</si>
  <si>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</si>
  <si>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</si>
  <si>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</si>
  <si>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</si>
  <si>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</si>
  <si>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</si>
  <si>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</si>
  <si>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</si>
  <si>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</si>
  <si>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</si>
  <si>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</si>
  <si>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</si>
  <si>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</si>
  <si>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</si>
  <si>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</si>
  <si>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</si>
  <si>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</si>
  <si>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</si>
  <si>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</si>
  <si>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</si>
  <si>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</si>
  <si>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</si>
  <si>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</si>
  <si>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</si>
  <si>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</si>
  <si>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</si>
  <si>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</si>
  <si>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</si>
  <si>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</si>
  <si>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</si>
  <si>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</si>
  <si>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</si>
  <si>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</si>
  <si>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</si>
  <si>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</si>
  <si>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</si>
  <si>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</si>
  <si>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</si>
  <si>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</si>
  <si>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</si>
  <si>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</si>
  <si>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</si>
  <si>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</si>
  <si>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</si>
  <si>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</si>
  <si>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</si>
  <si>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</si>
  <si>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</si>
  <si>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</si>
  <si>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</si>
  <si>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</si>
  <si>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</si>
  <si>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</si>
  <si>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</si>
  <si>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</si>
  <si>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</si>
  <si>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</si>
  <si>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</si>
  <si>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</si>
  <si>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</si>
  <si>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</si>
  <si>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</si>
  <si>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</si>
  <si>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</si>
  <si>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</si>
  <si>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</si>
  <si>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</si>
  <si>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</si>
  <si>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</si>
  <si>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</si>
  <si>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</si>
  <si>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</si>
  <si>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</si>
  <si>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</si>
  <si>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</si>
  <si>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</si>
  <si>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</si>
  <si>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</si>
  <si>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</si>
  <si>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</si>
  <si>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</si>
  <si>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</si>
  <si>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</si>
  <si>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</si>
  <si>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</si>
  <si>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</si>
  <si>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</si>
  <si>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</si>
  <si>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</si>
  <si>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</si>
  <si>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</si>
  <si>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</si>
  <si>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</si>
  <si>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</si>
  <si>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</si>
  <si>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</si>
  <si>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</si>
  <si>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</si>
  <si>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</si>
  <si>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</si>
  <si>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</si>
  <si>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</si>
  <si>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</si>
  <si>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</si>
  <si>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</si>
  <si>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</si>
  <si>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</si>
  <si>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</si>
  <si>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</si>
  <si>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</si>
  <si>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</si>
  <si>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</si>
  <si>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</si>
  <si>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</si>
  <si>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</si>
  <si>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</si>
  <si>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</si>
  <si>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</si>
  <si>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</si>
  <si>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</si>
  <si>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</si>
  <si>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</si>
  <si>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</si>
  <si>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</si>
  <si>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</si>
  <si>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</si>
  <si>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</si>
  <si>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</si>
  <si>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</si>
  <si>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</si>
  <si>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</si>
  <si>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</si>
  <si>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</si>
  <si>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</si>
  <si>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</si>
  <si>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</si>
  <si>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</si>
  <si>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</si>
  <si>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</si>
  <si>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</si>
  <si>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</si>
  <si>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</si>
  <si>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</si>
  <si>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</si>
  <si>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</si>
  <si>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</si>
  <si>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</si>
  <si>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</si>
  <si>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</si>
  <si>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</si>
  <si>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</si>
  <si>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</si>
  <si>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</si>
  <si>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</si>
  <si>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</si>
  <si>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</si>
  <si>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</si>
  <si>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</si>
  <si>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</si>
  <si>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</si>
  <si>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</si>
  <si>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</si>
  <si>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</si>
  <si>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</si>
  <si>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</si>
  <si>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</si>
  <si>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</si>
  <si>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</si>
  <si>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</si>
  <si>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</si>
  <si>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</si>
  <si>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</si>
  <si>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</si>
  <si>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</si>
  <si>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</si>
  <si>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</si>
  <si>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</si>
  <si>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</si>
  <si>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</si>
  <si>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</si>
  <si>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</si>
  <si>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</si>
  <si>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</si>
  <si>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</si>
  <si>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</si>
  <si>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</si>
  <si>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</si>
  <si>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</si>
  <si>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</si>
  <si>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</si>
  <si>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</si>
  <si>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</si>
  <si>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</si>
  <si>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</si>
  <si>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</si>
  <si>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</si>
  <si>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</si>
  <si>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</si>
  <si>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</si>
  <si>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</si>
  <si>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</si>
  <si>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</si>
  <si>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</si>
  <si>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</si>
  <si>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</si>
  <si>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</si>
  <si>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</si>
  <si>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</si>
  <si>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</si>
  <si>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</si>
  <si>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</si>
  <si>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</si>
  <si>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</si>
  <si>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</si>
  <si>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</si>
  <si>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</si>
  <si>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</si>
  <si>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</si>
  <si>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</si>
  <si>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</si>
  <si>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</si>
  <si>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</si>
  <si>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</si>
  <si>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</si>
  <si>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</si>
  <si>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</si>
  <si>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</si>
  <si>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</si>
  <si>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</si>
  <si>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</si>
  <si>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</si>
  <si>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</si>
  <si>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</si>
  <si>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</si>
  <si>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</si>
  <si>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</si>
  <si>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</si>
  <si>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</si>
  <si>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</si>
  <si>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</si>
  <si>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</si>
  <si>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</si>
  <si>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</si>
  <si>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</si>
  <si>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</si>
  <si>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</si>
  <si>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</si>
  <si>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</si>
  <si>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</si>
  <si>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</si>
  <si>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</si>
  <si>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</si>
  <si>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</si>
  <si>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</si>
  <si>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</si>
  <si>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</si>
  <si>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</si>
  <si>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</si>
  <si>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</si>
  <si>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</si>
  <si>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</si>
  <si>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</si>
  <si>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</si>
  <si>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</si>
  <si>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</si>
  <si>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</si>
  <si>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</si>
  <si>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</si>
  <si>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</si>
  <si>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</si>
  <si>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</si>
  <si>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</si>
  <si>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</si>
  <si>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</si>
  <si>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</si>
  <si>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</si>
  <si>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</si>
  <si>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</si>
  <si>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</si>
  <si>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</si>
  <si>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</si>
  <si>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</si>
  <si>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</si>
  <si>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</si>
  <si>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</si>
  <si>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</si>
  <si>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</si>
  <si>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</si>
  <si>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</si>
  <si>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</si>
  <si>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</si>
  <si>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</si>
  <si>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</si>
  <si>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</si>
  <si>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</si>
  <si>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</si>
  <si>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</si>
  <si>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</si>
  <si>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</si>
  <si>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</si>
  <si>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</si>
  <si>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</si>
  <si>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</si>
  <si>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</si>
  <si>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</si>
  <si>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</si>
  <si>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</si>
  <si>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</si>
  <si>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</si>
  <si>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</si>
  <si>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</si>
  <si>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</si>
  <si>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</si>
  <si>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</si>
  <si>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</si>
  <si>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</si>
  <si>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</si>
  <si>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</si>
  <si>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</si>
  <si>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</si>
  <si>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</si>
  <si>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</si>
  <si>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</si>
  <si>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</si>
  <si>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</si>
  <si>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</si>
  <si>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</si>
  <si>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</si>
  <si>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</si>
  <si>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</si>
  <si>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</si>
  <si>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</si>
  <si>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</si>
  <si>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</si>
  <si>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</si>
  <si>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</si>
  <si>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</si>
  <si>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</si>
  <si>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</si>
  <si>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</si>
  <si>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</si>
  <si>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</si>
  <si>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</si>
  <si>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</si>
  <si>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</si>
  <si>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</si>
  <si>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</si>
  <si>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</si>
  <si>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</si>
  <si>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</si>
  <si>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</si>
  <si>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</si>
  <si>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</si>
  <si>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</si>
  <si>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</si>
  <si>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</si>
  <si>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</si>
  <si>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</si>
  <si>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</si>
  <si>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</si>
  <si>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</si>
  <si>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</si>
  <si>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</si>
  <si>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</si>
  <si>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</si>
  <si>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</si>
  <si>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</si>
  <si>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</si>
  <si>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</si>
  <si>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</si>
  <si>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</si>
  <si>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</si>
  <si>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</si>
  <si>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</si>
  <si>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</si>
  <si>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</si>
  <si>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</si>
  <si>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</si>
  <si>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</si>
  <si>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</si>
  <si>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</si>
  <si>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</si>
  <si>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</si>
  <si>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</si>
  <si>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</si>
  <si>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</si>
  <si>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</si>
  <si>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</si>
  <si>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</si>
  <si>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</si>
  <si>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</si>
  <si>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</si>
  <si>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</si>
  <si>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</si>
  <si>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</si>
  <si>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</si>
  <si>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</si>
  <si>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</si>
  <si>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</si>
  <si>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</si>
  <si>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</si>
  <si>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</si>
  <si>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</si>
  <si>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</si>
  <si>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</si>
  <si>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</si>
  <si>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</si>
  <si>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</si>
  <si>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</si>
  <si>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</si>
  <si>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</si>
  <si>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</si>
  <si>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</si>
  <si>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</si>
  <si>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</si>
  <si>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</si>
  <si>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</si>
  <si>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</si>
  <si>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</si>
  <si>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</si>
  <si>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</si>
  <si>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</si>
  <si>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</si>
  <si>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</si>
  <si>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</si>
  <si>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</si>
  <si>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</si>
  <si>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</si>
  <si>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</si>
  <si>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</si>
  <si>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</si>
  <si>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</si>
  <si>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</si>
  <si>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</si>
  <si>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</si>
  <si>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</si>
  <si>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</si>
  <si>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</si>
  <si>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</si>
  <si>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</si>
  <si>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</si>
  <si>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</si>
  <si>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</si>
  <si>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</si>
  <si>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</si>
  <si>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</si>
  <si>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</si>
  <si>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</si>
  <si>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</si>
  <si>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</si>
  <si>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</si>
  <si>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</si>
  <si>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</si>
  <si>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</si>
  <si>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</si>
  <si>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</si>
  <si>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</si>
  <si>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</si>
  <si>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</si>
  <si>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</si>
  <si>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</si>
  <si>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</si>
  <si>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</si>
  <si>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</si>
  <si>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</si>
  <si>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</si>
  <si>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</si>
  <si>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</si>
  <si>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</si>
  <si>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</si>
  <si>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</si>
  <si>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</si>
  <si>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</si>
  <si>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</si>
  <si>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</si>
  <si>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</si>
  <si>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</si>
  <si>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</si>
  <si>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</si>
  <si>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</si>
  <si>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</si>
  <si>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</si>
  <si>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</si>
  <si>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</si>
  <si>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</si>
  <si>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</si>
  <si>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</si>
  <si>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</si>
  <si>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</si>
  <si>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</si>
  <si>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</si>
  <si>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</si>
  <si>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</si>
  <si>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</si>
  <si>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</si>
  <si>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</si>
  <si>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</si>
  <si>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</si>
  <si>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</si>
  <si>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</si>
  <si>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</si>
  <si>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</si>
  <si>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</si>
  <si>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</si>
  <si>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</si>
  <si>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</si>
  <si>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</si>
  <si>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</si>
  <si>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</si>
  <si>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</si>
  <si>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</si>
  <si>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</si>
  <si>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</si>
  <si>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</si>
  <si>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</si>
  <si>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</si>
  <si>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</si>
  <si>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</si>
  <si>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</si>
  <si>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</si>
  <si>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</si>
  <si>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</si>
  <si>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</si>
  <si>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</si>
  <si>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</si>
  <si>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</si>
  <si>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</si>
  <si>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</si>
  <si>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</si>
  <si>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</si>
  <si>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</si>
  <si>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</si>
  <si>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</si>
  <si>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</si>
  <si>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</si>
  <si>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</si>
  <si>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</si>
  <si>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</si>
  <si>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</si>
  <si>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</si>
  <si>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</si>
  <si>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</si>
  <si>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</si>
  <si>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</si>
  <si>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</si>
  <si>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</si>
  <si>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</si>
  <si>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</si>
  <si>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</si>
  <si>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</si>
  <si>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</si>
  <si>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</si>
  <si>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</si>
  <si>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</si>
  <si>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</si>
  <si>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</si>
  <si>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</si>
  <si>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</si>
  <si>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</si>
  <si>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</si>
  <si>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</si>
  <si>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</si>
  <si>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</si>
  <si>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</si>
  <si>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</si>
  <si>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</si>
  <si>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</si>
  <si>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</si>
  <si>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</si>
  <si>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</si>
  <si>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</si>
  <si>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</si>
  <si>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</si>
  <si>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</si>
  <si>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</si>
  <si>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</si>
  <si>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</si>
  <si>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</si>
  <si>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</si>
  <si>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</si>
  <si>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</si>
  <si>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</si>
  <si>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</si>
  <si>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</si>
  <si>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</si>
  <si>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</si>
  <si>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</si>
  <si>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</si>
  <si>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</si>
  <si>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</si>
  <si>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</si>
  <si>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</si>
  <si>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</si>
  <si>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</si>
  <si>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</si>
  <si>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</si>
  <si>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</si>
  <si>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</si>
  <si>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</si>
  <si>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</si>
  <si>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</si>
  <si>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</si>
  <si>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</si>
  <si>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</si>
  <si>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</si>
  <si>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</si>
  <si>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</si>
  <si>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</si>
  <si>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</si>
  <si>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</si>
  <si>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</si>
  <si>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</si>
  <si>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</si>
  <si>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</si>
  <si>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</si>
  <si>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</si>
  <si>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</si>
  <si>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</si>
  <si>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</si>
  <si>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</si>
  <si>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</si>
  <si>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</si>
  <si>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</si>
  <si>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</si>
  <si>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</si>
  <si>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</si>
  <si>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</si>
  <si>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</si>
  <si>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</si>
  <si>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</si>
  <si>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</si>
  <si>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</si>
  <si>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</si>
  <si>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</si>
  <si>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</si>
  <si>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</si>
  <si>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</si>
  <si>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</si>
  <si>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</si>
  <si>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</si>
  <si>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</si>
  <si>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</si>
  <si>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</si>
  <si>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</si>
  <si>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</si>
  <si>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</si>
  <si>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</si>
  <si>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</si>
  <si>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</si>
  <si>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</si>
  <si>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</si>
  <si>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</si>
  <si>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</si>
  <si>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</si>
  <si>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</si>
  <si>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</si>
  <si>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</si>
  <si>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</si>
  <si>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</si>
  <si>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</si>
  <si>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</si>
  <si>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</si>
  <si>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</si>
  <si>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</si>
  <si>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</si>
  <si>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</si>
  <si>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</si>
  <si>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</si>
  <si>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</si>
  <si>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</si>
  <si>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</si>
  <si>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</si>
  <si>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</si>
  <si>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</si>
  <si>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</si>
  <si>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</si>
  <si>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</si>
  <si>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</si>
  <si>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</si>
  <si>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</si>
  <si>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</si>
  <si>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</si>
  <si>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</si>
  <si>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</si>
  <si>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</si>
  <si>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</si>
  <si>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</si>
  <si>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</si>
  <si>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</si>
  <si>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</si>
  <si>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</si>
  <si>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</si>
  <si>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</si>
  <si>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</si>
  <si>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</si>
  <si>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</si>
  <si>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</si>
  <si>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</si>
  <si>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</si>
  <si>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</si>
  <si>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</si>
  <si>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</si>
  <si>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</si>
  <si>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</si>
  <si>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</si>
  <si>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</si>
  <si>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</si>
  <si>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</si>
  <si>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</si>
  <si>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</si>
  <si>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</si>
  <si>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</si>
  <si>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</si>
  <si>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</si>
  <si>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</si>
  <si>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</si>
  <si>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</si>
  <si>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</si>
  <si>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</si>
  <si>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</si>
  <si>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</si>
  <si>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</si>
  <si>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</si>
  <si>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</si>
  <si>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</si>
  <si>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</si>
  <si>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</si>
  <si>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</si>
  <si>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</si>
  <si>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</si>
  <si>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</si>
  <si>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</si>
  <si>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</si>
  <si>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</si>
  <si>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</si>
  <si>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</si>
  <si>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</si>
  <si>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</si>
  <si>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</si>
  <si>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</si>
  <si>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</si>
  <si>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</si>
  <si>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</si>
  <si>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</si>
  <si>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</si>
  <si>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</si>
  <si>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</si>
  <si>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</si>
  <si>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</si>
  <si>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</si>
  <si>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</si>
  <si>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</si>
  <si>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</si>
  <si>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</si>
  <si>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</si>
  <si>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</si>
  <si>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</si>
  <si>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</si>
  <si>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</si>
  <si>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</si>
  <si>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</si>
  <si>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</si>
  <si>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</si>
  <si>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</si>
  <si>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</si>
  <si>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</si>
  <si>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</si>
  <si>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</si>
  <si>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</si>
  <si>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</si>
  <si>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</si>
  <si>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</si>
  <si>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</si>
  <si>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</si>
  <si>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</si>
  <si>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</si>
  <si>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</si>
  <si>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</si>
  <si>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</si>
  <si>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</si>
  <si>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</si>
  <si>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</si>
  <si>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</si>
  <si>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</si>
  <si>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</si>
  <si>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</si>
  <si>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</si>
  <si>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</si>
  <si>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</si>
  <si>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</si>
  <si>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</si>
  <si>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</si>
  <si>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</si>
  <si>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</si>
  <si>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</si>
  <si>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</si>
  <si>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</si>
  <si>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</si>
  <si>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</si>
  <si>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</si>
  <si>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</si>
  <si>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</si>
  <si>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</si>
  <si>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</si>
  <si>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</si>
  <si>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</si>
  <si>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</si>
  <si>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</si>
  <si>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</si>
  <si>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</si>
  <si>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</si>
  <si>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</si>
  <si>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</si>
  <si>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</si>
  <si>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</si>
  <si>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</si>
  <si>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</si>
  <si>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</si>
  <si>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</si>
  <si>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</si>
  <si>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</si>
  <si>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</si>
  <si>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</si>
  <si>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</si>
  <si>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</si>
  <si>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</si>
  <si>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</si>
  <si>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</si>
  <si>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</si>
  <si>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</si>
  <si>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</si>
  <si>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</si>
  <si>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</si>
  <si>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</si>
  <si>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</si>
  <si>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</si>
  <si>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</si>
  <si>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</si>
  <si>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</si>
  <si>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</si>
  <si>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</si>
  <si>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</si>
  <si>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</si>
  <si>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</si>
  <si>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</si>
  <si>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</si>
  <si>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</si>
  <si>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</si>
  <si>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</si>
  <si>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</si>
  <si>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</si>
  <si>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</si>
  <si>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</si>
  <si>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</si>
  <si>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</si>
  <si>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</si>
  <si>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</si>
  <si>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</si>
  <si>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</si>
  <si>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</si>
  <si>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</si>
  <si>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</si>
  <si>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</si>
  <si>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</si>
  <si>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</si>
  <si>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</si>
  <si>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</si>
  <si>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</si>
  <si>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</si>
  <si>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</si>
  <si>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</si>
  <si>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</si>
  <si>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</si>
  <si>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</si>
  <si>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</si>
  <si>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</si>
  <si>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</si>
  <si>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</si>
  <si>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</si>
  <si>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</si>
  <si>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</si>
  <si>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</si>
  <si>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</si>
  <si>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</si>
  <si>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</si>
  <si>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</si>
  <si>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</si>
  <si>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</si>
  <si>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</si>
  <si>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</si>
  <si>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</si>
  <si>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</si>
  <si>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</si>
  <si>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</si>
  <si>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</si>
  <si>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</si>
  <si>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</si>
  <si>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</si>
  <si>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</si>
  <si>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</si>
  <si>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</si>
  <si>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</si>
  <si>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</si>
  <si>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</si>
  <si>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</si>
  <si>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</si>
  <si>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</si>
  <si>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</si>
  <si>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</si>
  <si>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</si>
  <si>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</si>
  <si>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</si>
  <si>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</si>
  <si>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</si>
  <si>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</si>
  <si>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</si>
  <si>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</si>
  <si>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</si>
  <si>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</si>
  <si>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</si>
  <si>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</si>
  <si>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</si>
  <si>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</si>
  <si>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</si>
  <si>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</si>
  <si>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</si>
  <si>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</si>
  <si>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</si>
  <si>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</si>
  <si>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</si>
  <si>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</si>
  <si>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</si>
  <si>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</si>
  <si>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</si>
  <si>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</si>
  <si>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</si>
  <si>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</si>
  <si>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</si>
  <si>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</si>
  <si>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</si>
  <si>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</si>
  <si>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</si>
  <si>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</si>
  <si>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</si>
  <si>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</si>
  <si>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</si>
  <si>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</si>
  <si>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</si>
  <si>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</si>
  <si>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</si>
  <si>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</si>
  <si>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</si>
  <si>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</si>
  <si>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</si>
  <si>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</si>
  <si>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</si>
  <si>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</si>
  <si>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</si>
  <si>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</si>
  <si>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</si>
  <si>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</si>
  <si>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</si>
  <si>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</si>
  <si>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</si>
  <si>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</si>
  <si>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</si>
  <si>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</si>
  <si>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</si>
  <si>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</si>
  <si>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</si>
  <si>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</si>
  <si>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</si>
  <si>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</si>
  <si>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</si>
  <si>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</si>
  <si>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</si>
  <si>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</si>
  <si>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</si>
  <si>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</si>
  <si>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</si>
  <si>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</si>
  <si>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</si>
  <si>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</si>
  <si>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</si>
  <si>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</si>
  <si>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</si>
  <si>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</si>
  <si>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</si>
  <si>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</si>
  <si>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</si>
  <si>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</si>
  <si>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</si>
  <si>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</si>
  <si>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</si>
  <si>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</si>
  <si>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</si>
  <si>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</si>
  <si>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</si>
  <si>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</si>
  <si>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</si>
  <si>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</si>
  <si>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</si>
  <si>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</si>
  <si>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</si>
  <si>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</si>
  <si>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</si>
  <si>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</si>
  <si>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</si>
  <si>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</si>
  <si>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</si>
  <si>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</si>
  <si>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</si>
  <si>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</si>
  <si>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</si>
  <si>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</si>
  <si>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</si>
  <si>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</si>
  <si>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</si>
  <si>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</si>
  <si>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</si>
  <si>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</si>
  <si>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</si>
  <si>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</si>
  <si>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</si>
  <si>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</si>
  <si>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</si>
  <si>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</si>
  <si>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</si>
  <si>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</si>
  <si>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</si>
  <si>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</si>
  <si>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</si>
  <si>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</si>
  <si>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</si>
  <si>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</si>
  <si>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</si>
  <si>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</si>
  <si>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</si>
  <si>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</si>
  <si>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</si>
  <si>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</si>
  <si>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</si>
  <si>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</si>
  <si>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</si>
  <si>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</si>
  <si>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</si>
  <si>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</si>
  <si>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</si>
  <si>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</si>
  <si>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</si>
  <si>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</si>
  <si>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</si>
  <si>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</si>
  <si>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</si>
  <si>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</si>
  <si>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</si>
  <si>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</si>
  <si>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</si>
  <si>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</si>
  <si>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</si>
  <si>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</si>
  <si>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</si>
  <si>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</si>
  <si>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</si>
  <si>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</si>
  <si>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</si>
  <si>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</si>
  <si>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</si>
  <si>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</si>
  <si>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</si>
  <si>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</si>
  <si>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</si>
  <si>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</si>
  <si>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</si>
  <si>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</si>
  <si>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</si>
  <si>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</si>
  <si>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</si>
  <si>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</si>
  <si>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</si>
  <si>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</si>
  <si>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</si>
  <si>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</si>
  <si>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</si>
  <si>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</si>
  <si>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</si>
  <si>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</si>
  <si>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</si>
  <si>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</si>
  <si>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</si>
  <si>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</si>
  <si>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</si>
  <si>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</si>
  <si>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</si>
  <si>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</si>
  <si>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</si>
  <si>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</si>
  <si>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</si>
  <si>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</si>
  <si>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</si>
  <si>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</si>
  <si>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</si>
  <si>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</si>
  <si>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</si>
  <si>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</si>
  <si>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</si>
  <si>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</si>
  <si>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</si>
  <si>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</si>
  <si>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</si>
  <si>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</si>
  <si>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</si>
  <si>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</si>
  <si>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</si>
  <si>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</si>
  <si>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</si>
  <si>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</si>
  <si>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</si>
  <si>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</si>
  <si>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</si>
  <si>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</si>
  <si>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</si>
  <si>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</si>
  <si>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</si>
  <si>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</si>
  <si>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</si>
  <si>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</si>
  <si>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</si>
  <si>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</si>
  <si>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</si>
  <si>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</si>
  <si>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</si>
  <si>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</si>
  <si>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</si>
  <si>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</si>
  <si>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</si>
  <si>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</si>
  <si>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</si>
  <si>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</si>
  <si>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</si>
  <si>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</si>
  <si>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</si>
  <si>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</si>
  <si>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</si>
  <si>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</si>
  <si>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</si>
  <si>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</si>
  <si>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</si>
  <si>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</si>
  <si>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</si>
  <si>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</si>
  <si>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</si>
  <si>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</si>
  <si>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</si>
  <si>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</si>
  <si>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</si>
  <si>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</si>
  <si>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</si>
  <si>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</si>
  <si>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</si>
  <si>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</si>
  <si>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</si>
  <si>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</si>
  <si>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</si>
  <si>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</si>
  <si>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</si>
  <si>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</si>
  <si>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</si>
  <si>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</si>
  <si>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</si>
  <si>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</si>
  <si>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</si>
  <si>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</si>
  <si>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</si>
  <si>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</si>
  <si>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</si>
  <si>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</si>
  <si>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</si>
  <si>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</si>
  <si>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</si>
  <si>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</si>
  <si>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</si>
  <si>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</si>
  <si>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</si>
  <si>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</si>
  <si>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</si>
  <si>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</si>
  <si>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</si>
  <si>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</si>
  <si>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</si>
  <si>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</si>
  <si>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</si>
  <si>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</si>
  <si>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</si>
  <si>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</si>
  <si>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</si>
  <si>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</si>
  <si>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</si>
  <si>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</si>
  <si>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</si>
  <si>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</si>
  <si>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</si>
  <si>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</si>
  <si>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</si>
  <si>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</si>
  <si>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</si>
  <si>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</si>
  <si>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</si>
  <si>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</si>
  <si>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</si>
  <si>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</si>
  <si>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</si>
  <si>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</si>
  <si>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</si>
  <si>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</si>
  <si>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</si>
  <si>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</si>
  <si>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</si>
  <si>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</si>
  <si>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</si>
  <si>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</si>
  <si>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</si>
  <si>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</si>
  <si>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</si>
  <si>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</si>
  <si>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</si>
  <si>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</si>
  <si>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</si>
  <si>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</si>
  <si>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</si>
  <si>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</si>
  <si>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</si>
  <si>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</si>
  <si>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</si>
  <si>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</si>
  <si>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</si>
  <si>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</si>
  <si>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</si>
  <si>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</si>
  <si>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</si>
  <si>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</si>
  <si>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</si>
  <si>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</si>
  <si>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</si>
  <si>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</si>
  <si>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</si>
  <si>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</si>
  <si>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</si>
  <si>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</si>
  <si>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</si>
  <si>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</si>
  <si>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</si>
  <si>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</si>
  <si>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</si>
  <si>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</si>
  <si>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</si>
  <si>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</si>
  <si>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</si>
  <si>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</si>
  <si>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</si>
  <si>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</si>
  <si>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</si>
  <si>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</si>
  <si>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</si>
  <si>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</si>
  <si>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</si>
  <si>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</si>
  <si>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</si>
  <si>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</si>
  <si>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</si>
  <si>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</si>
  <si>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</si>
  <si>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</si>
  <si>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</si>
  <si>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</si>
  <si>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</si>
  <si>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</si>
  <si>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</si>
  <si>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</si>
  <si>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</si>
  <si>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</si>
  <si>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</si>
  <si>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</si>
  <si>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</si>
  <si>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</si>
  <si>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</si>
  <si>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</si>
  <si>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</si>
  <si>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</si>
  <si>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</si>
  <si>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</si>
  <si>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</si>
  <si>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</si>
  <si>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</si>
  <si>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</si>
  <si>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</si>
  <si>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</si>
  <si>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</si>
  <si>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</si>
  <si>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</si>
  <si>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</si>
  <si>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</si>
  <si>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</si>
  <si>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</si>
  <si>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</si>
  <si>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</si>
  <si>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</si>
  <si>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</si>
  <si>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</si>
  <si>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</si>
  <si>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</si>
  <si>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</si>
  <si>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</si>
  <si>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</si>
  <si>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</si>
  <si>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</si>
  <si>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</si>
  <si>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</si>
  <si>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</si>
  <si>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</si>
  <si>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</si>
  <si>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</si>
  <si>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</si>
  <si>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</si>
  <si>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</si>
  <si>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</si>
  <si>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</si>
  <si>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</si>
  <si>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</si>
  <si>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</si>
  <si>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</si>
  <si>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</si>
  <si>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</si>
  <si>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</si>
  <si>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</si>
  <si>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</si>
  <si>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</si>
  <si>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</si>
  <si>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</si>
  <si>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</si>
  <si>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</si>
  <si>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</si>
  <si>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</si>
  <si>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</si>
  <si>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</si>
  <si>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</si>
  <si>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</si>
  <si>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</si>
  <si>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</si>
  <si>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</si>
  <si>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</si>
  <si>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</si>
  <si>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</si>
  <si>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</si>
  <si>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</si>
  <si>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</si>
  <si>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</si>
  <si>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</si>
  <si>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</si>
  <si>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</si>
  <si>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</si>
  <si>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</si>
  <si>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</si>
  <si>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</si>
  <si>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</si>
  <si>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</si>
  <si>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</si>
  <si>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</si>
  <si>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</si>
  <si>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</si>
  <si>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</si>
  <si>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</si>
  <si>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</si>
  <si>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</si>
  <si>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</si>
  <si>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</si>
  <si>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</si>
  <si>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</si>
  <si>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</si>
  <si>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</si>
  <si>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</si>
  <si>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</si>
  <si>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</si>
  <si>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</si>
  <si>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</si>
  <si>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</si>
  <si>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</si>
  <si>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</si>
  <si>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</si>
  <si>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</si>
  <si>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</si>
  <si>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</si>
  <si>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</si>
  <si>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</si>
  <si>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</si>
  <si>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</si>
  <si>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</si>
  <si>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</si>
  <si>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</si>
  <si>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</si>
  <si>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</si>
  <si>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</si>
  <si>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</si>
  <si>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</si>
  <si>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</si>
  <si>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</si>
  <si>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</si>
  <si>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</si>
  <si>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</si>
  <si>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</si>
  <si>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</si>
  <si>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</si>
  <si>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</si>
  <si>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</si>
  <si>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</si>
  <si>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</si>
  <si>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</si>
  <si>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</si>
  <si>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</si>
  <si>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</si>
  <si>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</si>
  <si>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</si>
  <si>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</si>
  <si>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</si>
  <si>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</si>
  <si>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</si>
  <si>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</si>
  <si>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</si>
  <si>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</si>
  <si>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</si>
  <si>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</si>
  <si>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</si>
  <si>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</si>
  <si>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</si>
  <si>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</si>
  <si>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</si>
  <si>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</si>
  <si>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</si>
  <si>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</si>
  <si>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</si>
  <si>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</si>
  <si>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</si>
  <si>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</si>
  <si>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</si>
  <si>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</si>
  <si>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</si>
  <si>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</si>
  <si>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</si>
  <si>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</si>
  <si>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</si>
  <si>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</si>
  <si>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</si>
  <si>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</si>
  <si>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</si>
  <si>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</si>
  <si>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</si>
  <si>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</si>
  <si>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</si>
  <si>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</si>
  <si>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</si>
  <si>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</si>
  <si>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</si>
  <si>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</si>
  <si>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</si>
  <si>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</si>
  <si>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</si>
  <si>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</si>
  <si>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</si>
  <si>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</si>
  <si>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</si>
  <si>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</si>
  <si>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</si>
  <si>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</si>
  <si>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</si>
  <si>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</si>
  <si>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</si>
  <si>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</si>
  <si>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</si>
  <si>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</si>
  <si>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</si>
  <si>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</si>
  <si>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</si>
  <si>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</si>
  <si>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</si>
  <si>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</si>
  <si>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</si>
  <si>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</si>
  <si>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</si>
  <si>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</si>
  <si>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</si>
  <si>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</si>
  <si>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</si>
  <si>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</si>
  <si>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</si>
  <si>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</si>
  <si>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</si>
  <si>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</si>
  <si>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</si>
  <si>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</si>
  <si>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</si>
  <si>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</si>
  <si>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</si>
  <si>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</si>
  <si>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</si>
  <si>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</si>
  <si>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</si>
  <si>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</si>
  <si>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</si>
  <si>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</si>
  <si>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</si>
  <si>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</si>
  <si>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</si>
  <si>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</si>
  <si>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</si>
  <si>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</si>
  <si>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</si>
  <si>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</si>
  <si>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</si>
  <si>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</si>
  <si>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</si>
  <si>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</si>
  <si>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</si>
  <si>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</si>
  <si>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</si>
  <si>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</si>
  <si>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</si>
  <si>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</si>
  <si>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</si>
  <si>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</si>
  <si>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</si>
  <si>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</si>
  <si>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</si>
  <si>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</si>
  <si>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</si>
  <si>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</si>
  <si>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</si>
  <si>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</si>
  <si>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</si>
  <si>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</si>
  <si>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</si>
  <si>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</si>
  <si>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</si>
  <si>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</si>
  <si>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</si>
  <si>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</si>
  <si>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</si>
  <si>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</si>
  <si>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</si>
  <si>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</si>
  <si>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</si>
  <si>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</si>
  <si>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</si>
  <si>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</si>
  <si>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</si>
  <si>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</si>
  <si>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</si>
  <si>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</si>
  <si>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</si>
  <si>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</si>
  <si>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</si>
  <si>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</si>
  <si>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</si>
  <si>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</si>
  <si>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</si>
  <si>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</si>
  <si>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</si>
  <si>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</si>
  <si>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</si>
  <si>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</si>
  <si>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</si>
  <si>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</si>
  <si>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</si>
  <si>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</si>
  <si>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</si>
  <si>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</si>
  <si>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</si>
  <si>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</si>
  <si>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</si>
  <si>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</si>
  <si>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</si>
  <si>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</si>
  <si>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</si>
  <si>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</si>
  <si>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</si>
  <si>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</si>
  <si>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</si>
  <si>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</si>
  <si>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</si>
  <si>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</si>
  <si>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</si>
  <si>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</si>
  <si>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</si>
  <si>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</si>
  <si>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</si>
  <si>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</si>
  <si>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</si>
  <si>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</si>
  <si>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</si>
  <si>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</si>
  <si>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</si>
  <si>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</si>
  <si>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</si>
  <si>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</si>
  <si>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</si>
  <si>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</si>
  <si>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</si>
  <si>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</si>
  <si>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</si>
  <si>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</si>
  <si>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</si>
  <si>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</si>
  <si>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</si>
  <si>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</si>
  <si>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</si>
  <si>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</si>
  <si>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</si>
  <si>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</si>
  <si>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</si>
  <si>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</si>
  <si>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</si>
  <si>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</si>
  <si>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</si>
  <si>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</si>
  <si>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</si>
  <si>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</si>
  <si>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</si>
  <si>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</si>
  <si>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</si>
  <si>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</si>
  <si>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</si>
  <si>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</si>
  <si>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</si>
  <si>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</si>
  <si>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</si>
  <si>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</si>
  <si>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</si>
  <si>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</si>
  <si>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</si>
  <si>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</si>
  <si>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</si>
  <si>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</si>
  <si>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</si>
  <si>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</si>
  <si>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</si>
  <si>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</si>
  <si>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</si>
  <si>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</si>
  <si>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</si>
  <si>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</si>
  <si>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</si>
  <si>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</si>
  <si>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</si>
  <si>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</si>
  <si>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</si>
  <si>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</si>
  <si>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</si>
  <si>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</si>
  <si>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</si>
  <si>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</si>
  <si>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</si>
  <si>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</si>
  <si>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</si>
  <si>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</si>
  <si>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</si>
  <si>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</si>
  <si>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</si>
  <si>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</si>
  <si>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</si>
  <si>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</si>
  <si>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</si>
  <si>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</si>
  <si>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</si>
  <si>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</si>
  <si>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</si>
  <si>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</si>
  <si>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</si>
  <si>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</si>
  <si>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</si>
  <si>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</si>
  <si>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</si>
  <si>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</si>
  <si>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</si>
  <si>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</si>
  <si>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</si>
  <si>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</si>
  <si>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</si>
  <si>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</si>
  <si>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</si>
  <si>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</si>
  <si>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</si>
  <si>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</si>
  <si>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</si>
  <si>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</si>
  <si>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</si>
  <si>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</si>
  <si>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</si>
  <si>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</si>
  <si>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</si>
  <si>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</si>
  <si>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</si>
  <si>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</si>
  <si>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</si>
  <si>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</si>
  <si>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</si>
  <si>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</si>
  <si>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</si>
  <si>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</si>
  <si>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</si>
  <si>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</si>
  <si>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</si>
  <si>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</si>
  <si>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</si>
  <si>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</si>
  <si>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</si>
  <si>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</si>
  <si>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</si>
  <si>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</si>
  <si>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</si>
  <si>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</si>
  <si>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</si>
  <si>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</si>
  <si>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</si>
  <si>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</si>
  <si>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</si>
  <si>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</si>
  <si>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</si>
  <si>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</si>
  <si>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</si>
  <si>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</si>
  <si>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</si>
  <si>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</si>
  <si>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</si>
  <si>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</si>
  <si>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</si>
  <si>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</si>
  <si>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</si>
  <si>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</si>
  <si>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</si>
  <si>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</si>
  <si>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</si>
  <si>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</si>
  <si>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</si>
  <si>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</si>
  <si>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</si>
  <si>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</si>
  <si>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</si>
  <si>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</si>
  <si>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</si>
  <si>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</si>
  <si>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</si>
  <si>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</si>
  <si>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</si>
  <si>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</si>
  <si>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</si>
  <si>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</si>
  <si>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</si>
  <si>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</si>
  <si>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</si>
  <si>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</si>
  <si>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</si>
  <si>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</si>
  <si>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</si>
  <si>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</si>
  <si>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</si>
  <si>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</si>
  <si>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</si>
  <si>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</si>
  <si>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</si>
  <si>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</si>
  <si>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</si>
  <si>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</si>
  <si>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</si>
  <si>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</si>
  <si>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</si>
  <si>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</si>
  <si>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</si>
  <si>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</si>
  <si>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</si>
  <si>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</si>
  <si>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</si>
  <si>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</si>
  <si>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</si>
  <si>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</si>
  <si>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</si>
  <si>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</si>
  <si>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</si>
  <si>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</si>
  <si>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</si>
  <si>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</si>
  <si>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</si>
  <si>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</si>
  <si>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</si>
  <si>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</si>
  <si>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</si>
  <si>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</si>
  <si>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</si>
  <si>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</si>
  <si>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</si>
  <si>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</si>
  <si>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</si>
  <si>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</si>
  <si>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</si>
  <si>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</si>
  <si>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</si>
  <si>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</si>
  <si>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</si>
  <si>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</si>
  <si>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</si>
  <si>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</si>
  <si>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</si>
  <si>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</si>
  <si>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</si>
  <si>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</si>
  <si>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</si>
  <si>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</si>
  <si>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</si>
  <si>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</si>
  <si>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</si>
  <si>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</si>
  <si>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</si>
  <si>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</si>
  <si>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</si>
  <si>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</si>
  <si>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</si>
  <si>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</si>
  <si>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</si>
  <si>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</si>
  <si>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</si>
  <si>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</si>
  <si>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</si>
  <si>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</si>
  <si>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</si>
  <si>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</si>
  <si>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</si>
  <si>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</si>
  <si>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</si>
  <si>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</si>
  <si>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</si>
  <si>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</si>
  <si>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</si>
  <si>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</si>
  <si>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</si>
  <si>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</si>
  <si>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</si>
  <si>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</si>
  <si>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</si>
  <si>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</si>
  <si>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</si>
  <si>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</si>
  <si>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</si>
  <si>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</si>
  <si>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</si>
  <si>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</si>
  <si>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</si>
  <si>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</si>
  <si>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</si>
  <si>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</si>
  <si>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</si>
  <si>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</si>
  <si>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</si>
  <si>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</si>
  <si>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</si>
  <si>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</si>
  <si>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</si>
  <si>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</si>
  <si>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</si>
  <si>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</si>
  <si>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</si>
  <si>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</si>
  <si>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</si>
  <si>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</si>
  <si>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</si>
  <si>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</si>
  <si>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</si>
  <si>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</si>
  <si>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</si>
  <si>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</si>
  <si>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</si>
  <si>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</si>
  <si>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</si>
  <si>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</si>
  <si>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</si>
  <si>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</si>
  <si>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</si>
  <si>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</si>
  <si>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</si>
  <si>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</si>
  <si>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</si>
  <si>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</si>
  <si>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</si>
  <si>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</si>
  <si>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</si>
  <si>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</si>
  <si>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</si>
  <si>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</si>
  <si>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</si>
  <si>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</si>
  <si>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</si>
  <si>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</si>
  <si>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</si>
  <si>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</si>
  <si>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</si>
  <si>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</si>
  <si>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</si>
  <si>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</si>
  <si>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</si>
  <si>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</si>
  <si>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</si>
  <si>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</si>
  <si>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</si>
  <si>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</si>
  <si>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</si>
  <si>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</si>
  <si>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</si>
  <si>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</si>
  <si>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</si>
  <si>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</si>
  <si>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</si>
  <si>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</si>
  <si>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</si>
  <si>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</si>
  <si>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</si>
  <si>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</si>
  <si>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</si>
  <si>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</si>
  <si>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</si>
  <si>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</si>
  <si>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</si>
  <si>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</si>
  <si>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</si>
  <si>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</si>
  <si>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</si>
  <si>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</si>
  <si>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</si>
  <si>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</si>
  <si>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</si>
  <si>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</si>
  <si>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</si>
  <si>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</si>
  <si>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</si>
  <si>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</si>
  <si>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</si>
  <si>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</si>
  <si>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</si>
  <si>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</si>
  <si>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</si>
  <si>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</si>
  <si>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</si>
  <si>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</si>
  <si>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</si>
  <si>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</si>
  <si>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</si>
  <si>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</si>
  <si>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</si>
  <si>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</si>
  <si>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</si>
  <si>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</si>
  <si>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</si>
  <si>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</si>
  <si>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</si>
  <si>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</si>
  <si>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</si>
  <si>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</si>
  <si>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</si>
  <si>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</si>
  <si>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</si>
  <si>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</si>
  <si>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</si>
  <si>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</si>
  <si>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</si>
  <si>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</si>
  <si>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</si>
  <si>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</si>
  <si>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</si>
  <si>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</si>
  <si>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</si>
  <si>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</si>
  <si>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</si>
  <si>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</si>
  <si>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</si>
  <si>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</si>
  <si>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</si>
  <si>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</si>
  <si>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</si>
  <si>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</si>
  <si>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</si>
  <si>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</si>
  <si>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</si>
  <si>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</si>
  <si>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</si>
  <si>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</si>
  <si>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</si>
  <si>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</si>
  <si>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</si>
  <si>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</si>
  <si>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</si>
  <si>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</si>
  <si>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</si>
  <si>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</si>
  <si>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</si>
  <si>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</si>
  <si>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</si>
  <si>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</si>
  <si>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</si>
  <si>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</si>
  <si>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</si>
  <si>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</si>
  <si>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</si>
  <si>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</si>
  <si>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</si>
  <si>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</si>
  <si>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</si>
  <si>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</si>
  <si>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</si>
  <si>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</si>
  <si>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</si>
  <si>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</si>
  <si>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</si>
  <si>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</si>
  <si>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</si>
  <si>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</si>
  <si>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</si>
  <si>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</si>
  <si>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</si>
  <si>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</si>
  <si>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</si>
  <si>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</si>
  <si>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</si>
  <si>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</si>
  <si>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</si>
  <si>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</si>
  <si>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</si>
  <si>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</si>
  <si>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</si>
  <si>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</si>
  <si>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</si>
  <si>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</si>
  <si>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</si>
  <si>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</si>
  <si>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</si>
  <si>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</si>
  <si>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</si>
  <si>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</si>
  <si>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</si>
  <si>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</si>
  <si>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</si>
  <si>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</si>
  <si>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</si>
  <si>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</si>
  <si>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</si>
  <si>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</si>
  <si>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</si>
  <si>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</si>
  <si>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</si>
  <si>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</si>
  <si>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</si>
  <si>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</si>
  <si>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</si>
  <si>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</si>
  <si>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</si>
  <si>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</si>
  <si>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</si>
  <si>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</si>
  <si>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</si>
  <si>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</si>
  <si>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</si>
  <si>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</si>
  <si>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</si>
  <si>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</si>
  <si>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</si>
  <si>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</si>
  <si>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</si>
  <si>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</si>
  <si>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</si>
  <si>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</si>
  <si>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</si>
  <si>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</si>
  <si>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</si>
  <si>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</si>
  <si>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</si>
  <si>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</si>
  <si>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</si>
  <si>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</si>
  <si>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</si>
  <si>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</si>
  <si>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</si>
  <si>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</si>
  <si>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</si>
  <si>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</si>
  <si>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</si>
  <si>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</si>
  <si>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</si>
  <si>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</si>
  <si>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</si>
  <si>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</si>
  <si>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</si>
  <si>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</si>
  <si>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</si>
  <si>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</si>
  <si>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</si>
  <si>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</si>
  <si>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</si>
  <si>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</si>
  <si>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</si>
  <si>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</si>
  <si>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</si>
  <si>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</si>
  <si>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</si>
  <si>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</si>
  <si>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</si>
  <si>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</si>
  <si>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</si>
  <si>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</si>
  <si>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</si>
  <si>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</si>
  <si>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</si>
  <si>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</si>
  <si>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</si>
  <si>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</si>
  <si>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</si>
  <si>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</si>
  <si>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</si>
  <si>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</si>
  <si>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</si>
  <si>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</si>
  <si>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</si>
  <si>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</si>
  <si>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</si>
  <si>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</si>
  <si>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</si>
  <si>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</si>
  <si>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</si>
  <si>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</si>
  <si>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</si>
  <si>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</si>
  <si>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</si>
  <si>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</si>
  <si>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</si>
  <si>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</si>
  <si>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</si>
  <si>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</si>
  <si>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</si>
  <si>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</si>
  <si>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</si>
  <si>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</si>
  <si>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</si>
  <si>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</si>
  <si>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</si>
  <si>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</si>
  <si>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</si>
  <si>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</si>
  <si>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</si>
  <si>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</si>
  <si>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</si>
  <si>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</si>
  <si>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</si>
  <si>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</si>
  <si>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</si>
  <si>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</si>
  <si>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</si>
  <si>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</si>
  <si>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</si>
  <si>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</si>
  <si>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</si>
  <si>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</si>
  <si>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</si>
  <si>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</si>
  <si>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</si>
  <si>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</si>
  <si>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</si>
  <si>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</si>
  <si>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</si>
  <si>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</si>
  <si>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</si>
  <si>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</si>
  <si>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</si>
  <si>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</si>
  <si>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</si>
  <si>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</si>
  <si>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</si>
  <si>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</si>
  <si>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</si>
  <si>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</si>
  <si>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</si>
  <si>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</si>
  <si>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</si>
  <si>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</si>
  <si>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</si>
  <si>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</si>
  <si>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</si>
  <si>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</si>
  <si>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</si>
  <si>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</si>
  <si>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</si>
  <si>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</si>
  <si>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</si>
  <si>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</si>
  <si>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</si>
  <si>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</si>
  <si>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</si>
  <si>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</si>
  <si>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</si>
  <si>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</si>
  <si>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</si>
  <si>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</si>
  <si>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</si>
  <si>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</si>
  <si>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</si>
  <si>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</si>
  <si>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</si>
  <si>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</si>
  <si>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</si>
  <si>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</si>
  <si>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</si>
  <si>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</si>
  <si>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</si>
  <si>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</si>
  <si>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</si>
  <si>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</si>
  <si>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</si>
  <si>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</si>
  <si>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</si>
  <si>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</si>
  <si>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</si>
  <si>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</si>
  <si>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</si>
  <si>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</si>
  <si>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</si>
  <si>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</si>
  <si>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</si>
  <si>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</si>
  <si>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</si>
  <si>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</si>
  <si>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</si>
  <si>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</si>
  <si>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</si>
  <si>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</si>
  <si>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</si>
  <si>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</si>
  <si>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</si>
  <si>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</si>
  <si>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</si>
  <si>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</si>
  <si>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</si>
  <si>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</si>
  <si>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</si>
  <si>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</si>
  <si>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</si>
  <si>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</si>
  <si>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</si>
  <si>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</si>
  <si>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</si>
  <si>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</si>
  <si>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</si>
  <si>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</si>
  <si>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</si>
  <si>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</si>
  <si>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</si>
  <si>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</si>
  <si>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</si>
  <si>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</si>
  <si>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</si>
  <si>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</si>
  <si>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</si>
  <si>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</si>
  <si>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</si>
  <si>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</si>
  <si>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</si>
  <si>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</si>
  <si>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</si>
  <si>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</si>
  <si>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</si>
  <si>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</si>
  <si>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</si>
  <si>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</si>
  <si>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</si>
  <si>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</si>
  <si>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</si>
  <si>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</si>
  <si>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</si>
  <si>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</si>
  <si>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</si>
  <si>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</si>
  <si>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</si>
  <si>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</si>
  <si>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</si>
  <si>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</si>
  <si>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</si>
  <si>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</si>
  <si>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</si>
  <si>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</si>
  <si>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</si>
  <si>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</si>
  <si>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</si>
  <si>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</si>
  <si>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</si>
  <si>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</si>
  <si>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</si>
  <si>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</si>
  <si>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</si>
  <si>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</si>
  <si>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</si>
  <si>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</si>
  <si>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</si>
  <si>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</si>
  <si>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</si>
  <si>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</si>
  <si>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</si>
  <si>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</si>
  <si>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</si>
  <si>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</si>
  <si>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</si>
  <si>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</si>
  <si>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</si>
  <si>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</si>
  <si>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</si>
  <si>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</si>
  <si>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</si>
  <si>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</si>
  <si>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</si>
  <si>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</si>
  <si>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</si>
  <si>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</si>
  <si>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</si>
  <si>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</si>
  <si>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</si>
  <si>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</si>
  <si>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</si>
  <si>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</si>
  <si>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</si>
  <si>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</si>
  <si>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</si>
  <si>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</si>
  <si>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</si>
  <si>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</si>
  <si>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</si>
  <si>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</si>
  <si>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</si>
  <si>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</si>
  <si>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</si>
  <si>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</si>
  <si>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</si>
  <si>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</si>
  <si>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</si>
  <si>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</si>
  <si>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</si>
  <si>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</si>
  <si>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</si>
  <si>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</si>
  <si>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</si>
  <si>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</si>
  <si>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</si>
  <si>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</si>
  <si>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</si>
  <si>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</si>
  <si>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</si>
  <si>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</si>
  <si>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</si>
  <si>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</si>
  <si>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</si>
  <si>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</si>
  <si>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</si>
  <si>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</si>
  <si>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</si>
  <si>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</si>
  <si>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</si>
  <si>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</si>
  <si>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</si>
  <si>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</si>
  <si>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</si>
  <si>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</si>
  <si>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</si>
  <si>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</si>
  <si>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</si>
  <si>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</si>
  <si>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</si>
  <si>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</si>
  <si>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</si>
  <si>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</si>
  <si>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</si>
  <si>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</si>
  <si>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</si>
  <si>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</si>
  <si>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</si>
  <si>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</si>
  <si>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</si>
  <si>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</si>
  <si>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</si>
  <si>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</si>
  <si>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</si>
  <si>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</si>
  <si>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</si>
  <si>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</si>
  <si>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</si>
  <si>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</si>
  <si>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</si>
  <si>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</si>
  <si>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</si>
  <si>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</si>
  <si>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</si>
  <si>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</si>
  <si>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</si>
  <si>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</si>
  <si>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</si>
  <si>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</si>
  <si>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</si>
  <si>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</si>
  <si>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</si>
  <si>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</si>
  <si>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</si>
  <si>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</si>
  <si>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</si>
  <si>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</si>
  <si>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</si>
  <si>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</si>
  <si>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</si>
  <si>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</si>
  <si>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</si>
  <si>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</si>
  <si>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</si>
  <si>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</si>
  <si>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</si>
  <si>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</si>
  <si>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</si>
  <si>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</si>
  <si>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</si>
  <si>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</si>
  <si>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</si>
  <si>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</si>
  <si>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</si>
  <si>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</si>
  <si>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</si>
  <si>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</si>
  <si>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</si>
  <si>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</si>
  <si>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</si>
  <si>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</si>
  <si>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</si>
  <si>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</si>
  <si>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</si>
  <si>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</si>
  <si>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</si>
  <si>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</si>
  <si>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</si>
  <si>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</si>
  <si>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</si>
  <si>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</si>
  <si>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</si>
  <si>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</si>
  <si>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</si>
  <si>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</si>
  <si>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</si>
  <si>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</si>
  <si>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</si>
  <si>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</si>
  <si>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</si>
  <si>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</si>
  <si>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</si>
  <si>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</si>
  <si>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</si>
  <si>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</si>
  <si>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</si>
  <si>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</si>
  <si>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</si>
  <si>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</si>
  <si>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</si>
  <si>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</si>
  <si>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</si>
  <si>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</si>
  <si>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</si>
  <si>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</si>
  <si>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</si>
  <si>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</si>
  <si>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</si>
  <si>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</si>
  <si>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</si>
  <si>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</si>
  <si>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</si>
  <si>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</si>
  <si>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</si>
  <si>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</si>
  <si>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</si>
  <si>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</si>
  <si>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</si>
  <si>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</si>
  <si>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</si>
  <si>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</si>
  <si>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</si>
  <si>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</si>
  <si>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</si>
  <si>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</si>
  <si>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</si>
  <si>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</si>
  <si>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</si>
  <si>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</si>
  <si>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</si>
  <si>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</si>
  <si>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</si>
  <si>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</si>
  <si>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</si>
  <si>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</si>
  <si>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</si>
  <si>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</si>
  <si>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</si>
  <si>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</si>
  <si>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</si>
  <si>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</si>
  <si>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</si>
  <si>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</si>
  <si>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</si>
  <si>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</si>
  <si>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</si>
  <si>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</si>
  <si>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</si>
  <si>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</si>
  <si>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</si>
  <si>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</si>
  <si>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</si>
  <si>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</si>
  <si>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</si>
  <si>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</si>
  <si>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</si>
  <si>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</si>
  <si>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</si>
  <si>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</si>
  <si>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</si>
  <si>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</si>
  <si>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</si>
  <si>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</si>
  <si>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</si>
  <si>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</si>
  <si>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</si>
  <si>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</si>
  <si>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</si>
  <si>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</si>
  <si>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</si>
  <si>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</si>
  <si>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</si>
  <si>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</si>
  <si>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</si>
  <si>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</si>
  <si>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</si>
  <si>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</si>
  <si>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</si>
  <si>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</si>
  <si>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</si>
  <si>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</si>
  <si>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</si>
  <si>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</si>
  <si>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</si>
  <si>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</si>
  <si>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</si>
  <si>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</si>
  <si>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</si>
  <si>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</si>
  <si>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</si>
  <si>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</si>
  <si>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</si>
  <si>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</si>
  <si>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</si>
  <si>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</si>
  <si>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</si>
  <si>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</si>
  <si>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</si>
  <si>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</si>
  <si>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</si>
  <si>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</si>
  <si>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</si>
  <si>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</si>
  <si>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</si>
  <si>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</si>
  <si>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</si>
  <si>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</si>
  <si>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</si>
  <si>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</si>
  <si>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</si>
  <si>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</si>
  <si>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</si>
  <si>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</si>
  <si>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</si>
  <si>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</si>
  <si>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</si>
  <si>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</si>
  <si>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</si>
  <si>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</si>
  <si>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</si>
  <si>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</si>
  <si>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</si>
  <si>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</si>
  <si>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</si>
  <si>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</si>
  <si>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</si>
  <si>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</si>
  <si>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</si>
  <si>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</si>
  <si>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</si>
  <si>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</si>
  <si>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</si>
  <si>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</si>
  <si>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</si>
  <si>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</si>
  <si>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</si>
  <si>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</si>
  <si>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</si>
  <si>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</si>
  <si>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</si>
  <si>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</si>
  <si>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</si>
  <si>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</si>
  <si>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</si>
  <si>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</si>
  <si>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</si>
  <si>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</si>
  <si>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</si>
  <si>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</si>
  <si>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</si>
  <si>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</si>
  <si>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</si>
  <si>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</si>
  <si>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</si>
  <si>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</si>
  <si>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</si>
  <si>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</si>
  <si>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</si>
  <si>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</si>
  <si>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</si>
  <si>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</si>
  <si>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</si>
  <si>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</si>
  <si>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</si>
  <si>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</si>
  <si>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</si>
  <si>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</si>
  <si>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</si>
  <si>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</si>
  <si>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</si>
  <si>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</si>
  <si>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</si>
  <si>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</si>
  <si>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</si>
  <si>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</si>
  <si>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</si>
  <si>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</si>
  <si>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</si>
  <si>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</si>
  <si>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</si>
  <si>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</si>
  <si>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</si>
  <si>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</si>
  <si>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</si>
  <si>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</si>
  <si>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</si>
  <si>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</si>
  <si>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</si>
  <si>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</si>
  <si>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</si>
  <si>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</si>
  <si>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</si>
  <si>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</si>
  <si>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</si>
  <si>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</si>
  <si>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</si>
  <si>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</si>
  <si>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</si>
  <si>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</si>
  <si>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</si>
  <si>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</si>
  <si>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</si>
  <si>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</si>
  <si>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</si>
  <si>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</si>
  <si>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</si>
  <si>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</si>
  <si>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</si>
  <si>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</si>
  <si>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</si>
  <si>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</si>
  <si>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</si>
  <si>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</si>
  <si>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</si>
  <si>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</si>
  <si>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</si>
  <si>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</si>
  <si>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</si>
  <si>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</si>
  <si>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</si>
  <si>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</si>
  <si>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</si>
  <si>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</si>
  <si>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</si>
  <si>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</si>
  <si>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</si>
  <si>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</si>
  <si>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</si>
  <si>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</si>
  <si>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</si>
  <si>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</si>
  <si>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</si>
  <si>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</si>
  <si>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</si>
  <si>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</si>
  <si>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</si>
  <si>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</si>
  <si>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</si>
  <si>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</si>
  <si>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</si>
  <si>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</si>
  <si>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</si>
  <si>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</si>
  <si>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</si>
  <si>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</si>
  <si>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</si>
  <si>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</si>
  <si>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</si>
  <si>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</si>
  <si>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</si>
  <si>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</si>
  <si>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</si>
  <si>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</si>
  <si>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</si>
  <si>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</si>
  <si>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</si>
  <si>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</si>
  <si>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</si>
  <si>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</si>
  <si>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</si>
  <si>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</si>
  <si>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</si>
  <si>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</si>
  <si>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</si>
  <si>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</si>
  <si>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</si>
  <si>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</si>
  <si>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</si>
  <si>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</si>
  <si>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</si>
  <si>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</si>
  <si>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</si>
  <si>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</si>
  <si>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</si>
  <si>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</si>
  <si>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</si>
  <si>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</si>
  <si>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</si>
  <si>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</si>
  <si>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</si>
  <si>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</si>
  <si>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</si>
  <si>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</si>
  <si>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</si>
  <si>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</si>
  <si>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</si>
  <si>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</si>
  <si>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</si>
  <si>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</si>
  <si>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</si>
  <si>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</si>
  <si>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</si>
  <si>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</si>
  <si>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</si>
  <si>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</si>
  <si>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</si>
  <si>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</si>
  <si>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</si>
  <si>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</si>
  <si>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</si>
  <si>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</si>
  <si>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</si>
  <si>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</si>
  <si>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</si>
  <si>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</si>
  <si>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</si>
  <si>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</si>
  <si>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</si>
  <si>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</si>
  <si>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</si>
  <si>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</si>
  <si>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</si>
  <si>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</si>
  <si>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</si>
  <si>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</si>
  <si>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</si>
  <si>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</si>
  <si>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</si>
  <si>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</si>
  <si>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</si>
  <si>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</si>
  <si>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</si>
  <si>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</si>
  <si>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</si>
  <si>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</si>
  <si>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</si>
  <si>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</si>
  <si>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</si>
  <si>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</si>
  <si>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</si>
  <si>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</si>
  <si>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</si>
  <si>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</si>
  <si>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</si>
  <si>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</si>
  <si>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</si>
  <si>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</si>
  <si>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</si>
  <si>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</si>
  <si>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</si>
  <si>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</si>
  <si>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</si>
  <si>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</si>
  <si>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</si>
  <si>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</si>
  <si>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</si>
  <si>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</si>
  <si>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</si>
  <si>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</si>
  <si>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</si>
  <si>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</si>
  <si>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</si>
  <si>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</si>
  <si>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</si>
  <si>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</si>
  <si>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</si>
  <si>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</si>
  <si>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</si>
  <si>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</si>
  <si>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</si>
  <si>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</si>
  <si>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</si>
  <si>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</si>
  <si>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</si>
  <si>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</si>
  <si>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</si>
  <si>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</si>
  <si>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</si>
  <si>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</si>
  <si>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</si>
  <si>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</si>
  <si>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</si>
  <si>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</si>
  <si>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</si>
  <si>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</si>
  <si>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</si>
  <si>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</si>
  <si>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</si>
  <si>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</si>
  <si>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</si>
  <si>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</si>
  <si>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</si>
  <si>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</si>
  <si>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</si>
  <si>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</si>
  <si>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</si>
  <si>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</si>
  <si>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</si>
  <si>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</si>
  <si>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</si>
  <si>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</si>
  <si>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</si>
  <si>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</si>
  <si>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</si>
  <si>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</si>
  <si>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</si>
  <si>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</si>
  <si>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</si>
  <si>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</si>
  <si>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</si>
  <si>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</si>
  <si>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</si>
  <si>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</si>
  <si>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</si>
  <si>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</si>
  <si>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</si>
  <si>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</si>
  <si>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</si>
  <si>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</si>
  <si>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</si>
  <si>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</si>
  <si>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</si>
  <si>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</si>
  <si>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</si>
  <si>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</si>
  <si>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</si>
  <si>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</si>
  <si>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</si>
  <si>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</si>
  <si>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</si>
  <si>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</si>
  <si>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</si>
  <si>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</si>
  <si>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</si>
  <si>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</si>
  <si>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</si>
  <si>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</si>
  <si>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</si>
  <si>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</si>
  <si>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</si>
  <si>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</si>
  <si>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</si>
  <si>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</si>
  <si>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</si>
  <si>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</si>
  <si>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</si>
  <si>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</si>
  <si>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</si>
  <si>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</si>
  <si>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</si>
  <si>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</si>
  <si>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</si>
  <si>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</si>
  <si>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</si>
  <si>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</si>
  <si>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</si>
  <si>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</si>
  <si>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</si>
  <si>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</si>
  <si>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</si>
  <si>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</si>
  <si>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</si>
  <si>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</si>
  <si>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</si>
  <si>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</si>
  <si>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</si>
  <si>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</si>
  <si>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</si>
  <si>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</si>
  <si>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</si>
  <si>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</si>
  <si>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</si>
  <si>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</si>
  <si>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</si>
  <si>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</si>
  <si>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</si>
  <si>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</si>
  <si>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</si>
  <si>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</si>
  <si>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</si>
  <si>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</si>
  <si>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</si>
  <si>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</si>
  <si>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</si>
  <si>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</si>
  <si>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</si>
  <si>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</si>
  <si>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</si>
  <si>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</si>
  <si>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</si>
  <si>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</si>
  <si>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</si>
  <si>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</si>
  <si>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</si>
  <si>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</si>
  <si>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</si>
  <si>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</si>
  <si>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</si>
  <si>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</si>
  <si>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</si>
  <si>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</si>
  <si>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</si>
  <si>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</si>
  <si>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</si>
  <si>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</si>
  <si>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</si>
  <si>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</si>
  <si>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</si>
  <si>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</si>
  <si>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</si>
  <si>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</si>
  <si>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</si>
  <si>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</si>
  <si>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</si>
  <si>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</si>
  <si>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</si>
  <si>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</si>
  <si>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</si>
  <si>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</si>
  <si>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</si>
  <si>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</si>
  <si>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</si>
  <si>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</si>
  <si>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</si>
  <si>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</si>
  <si>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</si>
  <si>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</si>
  <si>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</si>
  <si>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</si>
  <si>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</si>
  <si>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</si>
  <si>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</si>
  <si>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</si>
  <si>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</si>
  <si>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</si>
  <si>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</si>
  <si>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</si>
  <si>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</si>
  <si>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</si>
  <si>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</si>
  <si>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</si>
  <si>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</si>
  <si>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</si>
  <si>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</si>
  <si>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</si>
  <si>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</si>
  <si>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</si>
  <si>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</si>
  <si>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</si>
  <si>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</si>
  <si>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</si>
  <si>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</si>
  <si>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</si>
  <si>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</si>
  <si>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</si>
  <si>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</si>
  <si>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</si>
  <si>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</si>
  <si>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</si>
  <si>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</si>
  <si>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</si>
  <si>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</si>
  <si>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</si>
  <si>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</si>
  <si>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</si>
  <si>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</si>
  <si>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</si>
  <si>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</si>
  <si>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</si>
  <si>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</si>
  <si>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</si>
  <si>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</si>
  <si>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</si>
  <si>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</si>
  <si>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</si>
  <si>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</si>
  <si>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</si>
  <si>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</si>
  <si>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</si>
  <si>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</si>
  <si>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</si>
  <si>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</si>
  <si>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</si>
  <si>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</si>
  <si>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</si>
  <si>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</si>
  <si>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</si>
  <si>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</si>
  <si>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</si>
  <si>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</si>
  <si>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</si>
  <si>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</si>
  <si>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</si>
  <si>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</si>
  <si>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</si>
  <si>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</si>
  <si>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</si>
  <si>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</si>
  <si>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</si>
  <si>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</si>
  <si>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</si>
  <si>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</si>
  <si>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</si>
  <si>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</si>
  <si>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</si>
  <si>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</si>
  <si>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</si>
  <si>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</si>
  <si>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</si>
  <si>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</si>
  <si>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</si>
  <si>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</si>
  <si>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</si>
  <si>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</si>
  <si>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</si>
  <si>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</si>
  <si>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</si>
  <si>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</si>
  <si>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</si>
  <si>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</si>
  <si>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</si>
  <si>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</si>
  <si>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</si>
  <si>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</si>
  <si>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</si>
  <si>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</si>
  <si>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</si>
  <si>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</si>
  <si>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</si>
  <si>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</si>
  <si>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</si>
  <si>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</si>
  <si>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</si>
  <si>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</si>
  <si>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</si>
  <si>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</si>
  <si>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</si>
  <si>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</si>
  <si>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</si>
  <si>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</si>
  <si>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</si>
  <si>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</si>
  <si>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</si>
  <si>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</si>
  <si>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</si>
  <si>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</si>
  <si>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</si>
  <si>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</si>
  <si>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</si>
  <si>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</si>
  <si>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</si>
  <si>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</si>
  <si>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</si>
  <si>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</si>
  <si>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</si>
  <si>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</si>
  <si>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</si>
  <si>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</si>
  <si>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</si>
  <si>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</si>
  <si>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</si>
  <si>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</si>
  <si>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</si>
  <si>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</si>
  <si>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</si>
  <si>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</si>
  <si>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</si>
  <si>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</si>
  <si>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</si>
  <si>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</si>
  <si>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</si>
  <si>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</si>
  <si>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</si>
  <si>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</si>
  <si>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</si>
  <si>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</si>
  <si>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</si>
  <si>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</si>
  <si>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</si>
  <si>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</si>
  <si>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</si>
  <si>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</si>
  <si>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</si>
  <si>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</si>
  <si>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</si>
  <si>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</si>
  <si>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</si>
  <si>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</si>
  <si>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</si>
  <si>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</si>
  <si>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</si>
  <si>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</si>
  <si>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</si>
  <si>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</si>
  <si>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</si>
  <si>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</si>
  <si>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</si>
  <si>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</si>
  <si>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</si>
  <si>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</si>
  <si>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</si>
  <si>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</si>
  <si>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</si>
  <si>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</si>
  <si>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</si>
  <si>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</si>
  <si>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</si>
  <si>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</si>
  <si>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</si>
  <si>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</si>
  <si>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</si>
  <si>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</si>
  <si>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</si>
  <si>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</si>
  <si>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</si>
  <si>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</si>
  <si>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</si>
  <si>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</si>
  <si>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</si>
  <si>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</si>
  <si>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</si>
  <si>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</si>
  <si>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</si>
  <si>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</si>
  <si>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</si>
  <si>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</si>
  <si>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</si>
  <si>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</si>
  <si>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</si>
  <si>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</si>
  <si>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</si>
  <si>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</si>
  <si>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</si>
  <si>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</si>
  <si>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</si>
  <si>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</si>
  <si>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</si>
  <si>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</si>
  <si>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</si>
  <si>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</si>
  <si>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</si>
  <si>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</si>
  <si>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</si>
  <si>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</si>
  <si>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</si>
  <si>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</si>
  <si>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</si>
  <si>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</si>
  <si>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</si>
  <si>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</si>
  <si>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</si>
  <si>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</si>
  <si>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</si>
  <si>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</si>
  <si>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</si>
  <si>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</si>
  <si>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</si>
  <si>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</si>
  <si>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</si>
  <si>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</si>
  <si>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</si>
  <si>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</si>
  <si>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</si>
  <si>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</si>
  <si>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</si>
  <si>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</si>
  <si>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</si>
  <si>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</si>
  <si>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</si>
  <si>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</si>
  <si>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</si>
  <si>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</si>
  <si>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</si>
  <si>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</si>
  <si>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</si>
  <si>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</si>
  <si>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</si>
  <si>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</si>
  <si>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</si>
  <si>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</si>
  <si>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</si>
  <si>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</si>
  <si>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</si>
  <si>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</si>
  <si>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</si>
  <si>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</si>
  <si>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</si>
  <si>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</si>
  <si>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</si>
  <si>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</si>
  <si>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</si>
  <si>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</si>
  <si>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</si>
  <si>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</si>
  <si>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</si>
  <si>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</si>
  <si>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</si>
  <si>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</si>
  <si>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</si>
  <si>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</si>
  <si>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</si>
  <si>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</si>
  <si>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</si>
  <si>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</si>
  <si>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</si>
  <si>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</si>
  <si>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</si>
  <si>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</si>
  <si>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</si>
  <si>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</si>
  <si>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</si>
  <si>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</si>
  <si>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</si>
  <si>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</si>
  <si>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</si>
  <si>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</si>
  <si>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</si>
  <si>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</si>
  <si>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</si>
  <si>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</si>
  <si>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</si>
  <si>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</si>
  <si>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</si>
  <si>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</si>
  <si>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</si>
  <si>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</si>
  <si>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</si>
  <si>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</si>
  <si>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</si>
  <si>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</si>
  <si>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</si>
  <si>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</si>
  <si>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</si>
  <si>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</si>
  <si>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</si>
  <si>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</si>
  <si>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</si>
  <si>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</si>
  <si>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</si>
  <si>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</si>
  <si>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</si>
  <si>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</si>
  <si>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</si>
  <si>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</si>
  <si>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</si>
  <si>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</si>
  <si>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</si>
  <si>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</si>
  <si>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</si>
  <si>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</si>
  <si>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</si>
  <si>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</si>
  <si>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</si>
  <si>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</si>
  <si>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</si>
  <si>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</si>
  <si>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</si>
  <si>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</si>
  <si>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</si>
  <si>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</si>
  <si>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</si>
  <si>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</si>
  <si>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</si>
  <si>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</si>
  <si>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</si>
  <si>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</si>
  <si>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</si>
  <si>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</si>
  <si>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</si>
  <si>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</si>
  <si>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</si>
  <si>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</si>
  <si>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</si>
  <si>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</si>
  <si>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</si>
  <si>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</si>
  <si>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</si>
  <si>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</si>
  <si>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</si>
  <si>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</si>
  <si>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</si>
  <si>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</si>
  <si>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</si>
  <si>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</si>
  <si>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</si>
  <si>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</si>
  <si>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</si>
  <si>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</si>
  <si>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</si>
  <si>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</si>
  <si>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</si>
  <si>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</si>
  <si>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</si>
  <si>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</si>
  <si>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</si>
  <si>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</si>
  <si>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</si>
  <si>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</si>
  <si>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</si>
  <si>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</si>
  <si>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</si>
  <si>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</si>
  <si>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</si>
  <si>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</si>
  <si>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</si>
  <si>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</si>
  <si>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</si>
  <si>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</si>
  <si>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</si>
  <si>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</si>
  <si>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</si>
  <si>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</si>
  <si>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</si>
  <si>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</si>
  <si>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</si>
  <si>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</si>
  <si>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</si>
  <si>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</si>
  <si>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</si>
  <si>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</si>
  <si>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</si>
  <si>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</si>
  <si>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</si>
  <si>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</si>
  <si>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</si>
  <si>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</si>
  <si>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</si>
  <si>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</si>
  <si>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</si>
  <si>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</si>
  <si>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</si>
  <si>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</si>
  <si>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</si>
  <si>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</si>
  <si>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</si>
  <si>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</si>
  <si>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</si>
  <si>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</si>
  <si>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</si>
  <si>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</si>
  <si>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</si>
  <si>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</si>
  <si>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</si>
  <si>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</si>
  <si>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</si>
  <si>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</si>
  <si>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</si>
  <si>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</si>
  <si>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</si>
  <si>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</si>
  <si>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</si>
  <si>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</si>
  <si>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</si>
  <si>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</si>
  <si>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</si>
  <si>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</si>
  <si>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</si>
  <si>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</si>
  <si>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</si>
  <si>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</si>
  <si>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</si>
  <si>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</si>
  <si>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</si>
  <si>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</si>
  <si>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</si>
  <si>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</si>
  <si>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</si>
  <si>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</si>
  <si>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</si>
  <si>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</si>
  <si>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</si>
  <si>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</si>
  <si>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</si>
  <si>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</si>
  <si>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</si>
  <si>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</si>
  <si>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</si>
  <si>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</si>
  <si>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</si>
  <si>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</si>
  <si>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</si>
  <si>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</si>
  <si>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</si>
  <si>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</si>
  <si>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</si>
  <si>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</si>
  <si>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</si>
  <si>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</si>
  <si>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</si>
  <si>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</si>
  <si>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</si>
  <si>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</si>
  <si>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</si>
  <si>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</si>
  <si>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</si>
  <si>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</si>
  <si>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</si>
  <si>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</si>
  <si>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</si>
  <si>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</si>
  <si>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</si>
  <si>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</si>
  <si>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</si>
  <si>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</si>
  <si>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</si>
  <si>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</si>
  <si>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</si>
  <si>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</si>
  <si>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</si>
  <si>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</si>
  <si>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</si>
  <si>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</si>
  <si>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</si>
  <si>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</si>
  <si>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</si>
  <si>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</si>
  <si>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</si>
  <si>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</si>
  <si>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</si>
  <si>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</si>
  <si>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</si>
  <si>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</si>
  <si>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</si>
  <si>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</si>
  <si>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</si>
  <si>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</si>
  <si>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</si>
  <si>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</si>
  <si>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</si>
  <si>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</si>
  <si>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</si>
  <si>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</si>
  <si>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</si>
  <si>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</si>
  <si>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</si>
  <si>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</si>
  <si>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</si>
  <si>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</si>
  <si>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</si>
  <si>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</si>
  <si>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</si>
  <si>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</si>
  <si>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</si>
  <si>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</si>
  <si>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</si>
  <si>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</si>
  <si>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</si>
  <si>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</si>
  <si>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</si>
  <si>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</si>
  <si>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</si>
  <si>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</si>
  <si>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</si>
  <si>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</si>
  <si>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</si>
  <si>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</si>
  <si>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</si>
  <si>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</si>
  <si>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</si>
  <si>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</si>
  <si>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</si>
  <si>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</si>
  <si>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</si>
  <si>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</si>
  <si>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</si>
  <si>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</si>
  <si>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</si>
  <si>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</si>
  <si>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</si>
  <si>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</si>
  <si>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</si>
  <si>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</si>
  <si>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</si>
  <si>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</si>
  <si>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</si>
  <si>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</si>
  <si>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</si>
  <si>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</si>
  <si>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</si>
  <si>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</si>
  <si>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</si>
  <si>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</si>
  <si>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</si>
  <si>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</si>
  <si>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</si>
  <si>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</si>
  <si>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</si>
  <si>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</si>
  <si>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</si>
  <si>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</si>
  <si>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</si>
  <si>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</si>
  <si>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</si>
  <si>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</si>
  <si>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</si>
  <si>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</si>
  <si>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</si>
  <si>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</si>
  <si>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</si>
  <si>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</si>
  <si>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</si>
  <si>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</si>
  <si>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</si>
  <si>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</si>
  <si>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</si>
  <si>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</si>
  <si>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</si>
  <si>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</si>
  <si>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</si>
  <si>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</si>
  <si>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</si>
  <si>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</si>
  <si>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</si>
  <si>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</si>
  <si>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</si>
  <si>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</si>
  <si>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</si>
  <si>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</si>
  <si>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</si>
  <si>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</si>
  <si>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</si>
  <si>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</si>
  <si>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</si>
  <si>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</si>
  <si>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</si>
  <si>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</si>
  <si>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</si>
  <si>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</si>
  <si>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</si>
  <si>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</si>
  <si>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</si>
  <si>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</si>
  <si>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</si>
  <si>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</si>
  <si>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</si>
  <si>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</si>
  <si>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</si>
  <si>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</si>
  <si>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</si>
  <si>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</si>
  <si>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</si>
  <si>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</si>
  <si>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</si>
  <si>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</si>
  <si>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</si>
  <si>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</si>
  <si>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</si>
  <si>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</si>
  <si>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</si>
  <si>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</si>
  <si>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</si>
  <si>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</si>
  <si>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</si>
  <si>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</si>
  <si>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</si>
  <si>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</si>
  <si>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</si>
  <si>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</si>
  <si>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</si>
  <si>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</si>
  <si>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</si>
  <si>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</si>
  <si>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</si>
  <si>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</si>
  <si>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</si>
  <si>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</si>
  <si>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</si>
  <si>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</si>
  <si>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</si>
  <si>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</si>
  <si>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</si>
  <si>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</si>
  <si>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</si>
  <si>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</si>
  <si>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</si>
  <si>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</si>
  <si>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</si>
  <si>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</si>
  <si>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</si>
  <si>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</si>
  <si>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</si>
  <si>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</si>
  <si>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</si>
  <si>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</si>
  <si>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</si>
  <si>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</si>
  <si>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</si>
  <si>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</si>
  <si>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</si>
  <si>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</si>
  <si>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</si>
  <si>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</si>
  <si>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</si>
  <si>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</si>
  <si>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</si>
  <si>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</si>
  <si>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</si>
  <si>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</si>
  <si>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</si>
  <si>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</si>
  <si>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</si>
  <si>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</si>
  <si>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</si>
  <si>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</si>
  <si>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</si>
  <si>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</si>
  <si>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</si>
  <si>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</si>
  <si>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</si>
  <si>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</si>
  <si>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</si>
  <si>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</si>
  <si>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</si>
  <si>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</si>
  <si>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</si>
  <si>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</si>
  <si>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</si>
  <si>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</si>
  <si>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</si>
  <si>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</si>
  <si>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</si>
  <si>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</si>
  <si>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</si>
  <si>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</si>
  <si>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</si>
  <si>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</si>
  <si>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</si>
  <si>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</si>
  <si>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</si>
  <si>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</si>
  <si>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</si>
  <si>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</si>
  <si>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</si>
  <si>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</si>
  <si>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</si>
  <si>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</si>
  <si>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</si>
  <si>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</si>
  <si>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</si>
  <si>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</si>
  <si>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</si>
  <si>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</si>
  <si>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</si>
  <si>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</si>
  <si>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</si>
  <si>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</si>
  <si>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</si>
  <si>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</si>
  <si>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</si>
  <si>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</si>
  <si>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</si>
  <si>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</si>
  <si>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</si>
  <si>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</si>
  <si>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</si>
  <si>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</si>
  <si>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</si>
  <si>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</si>
  <si>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</si>
  <si>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</si>
  <si>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</si>
  <si>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</si>
  <si>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</si>
  <si>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</si>
  <si>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</si>
  <si>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</si>
  <si>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</si>
  <si>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</si>
  <si>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</si>
  <si>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</si>
  <si>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</si>
  <si>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</si>
  <si>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</si>
  <si>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</si>
  <si>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</si>
  <si>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</si>
  <si>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</si>
  <si>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</si>
  <si>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</si>
  <si>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</si>
  <si>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</si>
  <si>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</si>
  <si>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</si>
  <si>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</si>
  <si>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</si>
  <si>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</si>
  <si>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</si>
  <si>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</si>
  <si>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</si>
  <si>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</si>
  <si>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</si>
  <si>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</si>
  <si>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</si>
  <si>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</si>
  <si>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</si>
  <si>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</si>
  <si>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</si>
  <si>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</si>
  <si>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</si>
  <si>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</si>
  <si>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</si>
  <si>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</si>
  <si>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</si>
  <si>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</si>
  <si>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</si>
  <si>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</si>
  <si>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</si>
  <si>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</si>
  <si>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</si>
  <si>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</si>
  <si>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</si>
  <si>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</si>
  <si>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</si>
  <si>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</si>
  <si>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</si>
  <si>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</si>
  <si>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</si>
  <si>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</si>
  <si>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</si>
  <si>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</si>
  <si>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</si>
  <si>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</si>
  <si>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</si>
  <si>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</si>
  <si>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</si>
  <si>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</si>
  <si>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</si>
  <si>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</si>
  <si>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</si>
  <si>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</si>
  <si>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</si>
  <si>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</si>
  <si>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</si>
  <si>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</si>
  <si>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</si>
  <si>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</si>
  <si>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</si>
  <si>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</si>
  <si>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</si>
  <si>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</si>
  <si>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</si>
  <si>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</si>
  <si>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</si>
  <si>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</si>
  <si>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</si>
  <si>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</si>
  <si>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</si>
  <si>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</si>
  <si>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</si>
  <si>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</si>
  <si>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</si>
  <si>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</si>
  <si>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</si>
  <si>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</si>
  <si>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</si>
  <si>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</si>
  <si>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</si>
  <si>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</si>
  <si>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</si>
  <si>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</si>
  <si>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</si>
  <si>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</si>
  <si>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</si>
  <si>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</si>
  <si>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</si>
  <si>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</si>
  <si>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</si>
  <si>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</si>
  <si>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</si>
  <si>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</si>
  <si>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</si>
  <si>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</si>
  <si>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</si>
  <si>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</si>
  <si>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</si>
  <si>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</si>
  <si>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</si>
  <si>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</si>
  <si>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</si>
  <si>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</si>
  <si>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</si>
  <si>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</si>
  <si>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</si>
  <si>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</si>
  <si>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</si>
  <si>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</si>
  <si>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</si>
  <si>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</si>
  <si>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</si>
  <si>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</si>
  <si>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</si>
  <si>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</si>
  <si>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</si>
  <si>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</si>
  <si>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</si>
  <si>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</si>
  <si>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</si>
  <si>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</si>
  <si>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</si>
  <si>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</si>
  <si>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</si>
  <si>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</si>
  <si>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</si>
  <si>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</si>
  <si>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</si>
  <si>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</si>
  <si>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</si>
  <si>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</si>
  <si>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</si>
  <si>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</si>
  <si>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</si>
  <si>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</si>
  <si>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</si>
  <si>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</si>
  <si>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</si>
  <si>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</si>
  <si>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</si>
  <si>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</si>
  <si>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</si>
  <si>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</si>
  <si>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</si>
  <si>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</si>
  <si>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</si>
  <si>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</si>
  <si>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</si>
  <si>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</si>
  <si>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</si>
  <si>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</si>
  <si>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</si>
  <si>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</si>
  <si>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</si>
  <si>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</si>
  <si>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</si>
  <si>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</si>
  <si>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</si>
  <si>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</si>
  <si>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</si>
  <si>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</si>
  <si>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</si>
  <si>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</si>
  <si>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</si>
  <si>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</si>
  <si>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</si>
  <si>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</si>
  <si>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</si>
  <si>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</si>
  <si>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</si>
  <si>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</si>
  <si>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</si>
  <si>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</si>
  <si>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</si>
  <si>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</si>
  <si>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</si>
  <si>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</si>
  <si>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</si>
  <si>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</si>
  <si>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</si>
  <si>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</si>
  <si>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</si>
  <si>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</si>
  <si>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</si>
  <si>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</si>
  <si>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</si>
  <si>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</si>
  <si>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</si>
  <si>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</si>
  <si>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</si>
  <si>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</si>
  <si>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</si>
  <si>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</si>
  <si>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</si>
  <si>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</si>
  <si>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</si>
  <si>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</si>
  <si>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</si>
  <si>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</si>
  <si>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</si>
  <si>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</si>
  <si>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</si>
  <si>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</si>
  <si>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</si>
  <si>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</si>
  <si>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</si>
  <si>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</si>
  <si>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</si>
  <si>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</si>
  <si>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</si>
  <si>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</si>
  <si>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</si>
  <si>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</si>
  <si>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</si>
  <si>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</si>
  <si>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</si>
  <si>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</si>
  <si>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</si>
  <si>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</si>
  <si>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</si>
  <si>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</si>
  <si>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</si>
  <si>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</si>
  <si>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</si>
  <si>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</si>
  <si>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</si>
  <si>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</si>
  <si>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</si>
  <si>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</si>
  <si>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</si>
  <si>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</si>
  <si>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</si>
  <si>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</si>
  <si>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</si>
  <si>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</si>
  <si>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</si>
  <si>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</si>
  <si>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</si>
  <si>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</si>
  <si>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</si>
  <si>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</si>
  <si>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</si>
  <si>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</si>
  <si>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</si>
  <si>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</si>
  <si>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</si>
  <si>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</si>
  <si>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</si>
  <si>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</si>
  <si>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</si>
  <si>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</si>
  <si>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</si>
  <si>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</si>
  <si>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</si>
  <si>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</si>
  <si>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</si>
  <si>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</si>
  <si>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</si>
  <si>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</si>
  <si>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</si>
  <si>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</si>
  <si>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</si>
  <si>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</si>
  <si>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</si>
  <si>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</si>
  <si>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</si>
  <si>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</si>
  <si>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</si>
  <si>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</si>
  <si>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</si>
  <si>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</si>
  <si>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</si>
  <si>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</si>
  <si>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</si>
  <si>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</si>
  <si>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</si>
  <si>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</si>
  <si>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</si>
  <si>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</si>
  <si>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</si>
  <si>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</si>
  <si>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</si>
  <si>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</si>
  <si>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</si>
  <si>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</si>
  <si>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</si>
  <si>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</si>
  <si>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</si>
  <si>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</si>
  <si>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</si>
  <si>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</si>
  <si>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</si>
  <si>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</si>
  <si>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</si>
  <si>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</si>
  <si>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</si>
  <si>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</si>
  <si>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</si>
  <si>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</si>
  <si>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</si>
  <si>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</si>
  <si>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</si>
  <si>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</si>
  <si>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</si>
  <si>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</si>
  <si>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</si>
  <si>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</si>
  <si>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</si>
  <si>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</si>
  <si>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</si>
  <si>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</si>
  <si>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</si>
  <si>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</si>
  <si>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</si>
  <si>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</si>
  <si>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</si>
  <si>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</si>
  <si>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</si>
  <si>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</si>
  <si>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</si>
  <si>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</si>
  <si>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</si>
  <si>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</si>
  <si>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</si>
  <si>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</si>
  <si>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</si>
  <si>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</si>
  <si>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</si>
  <si>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</si>
  <si>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</si>
  <si>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</si>
  <si>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</si>
  <si>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</si>
  <si>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</si>
  <si>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</si>
  <si>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</si>
  <si>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</si>
  <si>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</si>
  <si>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</si>
  <si>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</si>
  <si>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</si>
  <si>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</si>
  <si>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</si>
  <si>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</si>
  <si>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</si>
  <si>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</si>
  <si>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</si>
  <si>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</si>
  <si>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</si>
  <si>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</si>
  <si>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</si>
  <si>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</si>
  <si>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</si>
  <si>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</si>
  <si>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</si>
  <si>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</si>
  <si>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</si>
  <si>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</si>
  <si>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</si>
  <si>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</si>
  <si>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</si>
  <si>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</si>
  <si>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</si>
  <si>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</si>
  <si>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</si>
  <si>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</si>
  <si>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</si>
  <si>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</si>
  <si>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</si>
  <si>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</si>
  <si>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</si>
  <si>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</si>
  <si>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</si>
  <si>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</si>
  <si>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</si>
  <si>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</si>
  <si>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</si>
  <si>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</si>
  <si>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</si>
  <si>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</si>
  <si>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</si>
  <si>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</si>
  <si>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</si>
  <si>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</si>
  <si>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</si>
  <si>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</si>
  <si>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</si>
  <si>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</si>
  <si>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</si>
  <si>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</si>
  <si>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</si>
  <si>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</si>
  <si>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</si>
  <si>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</si>
  <si>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</si>
  <si>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</si>
  <si>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</si>
  <si>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</si>
  <si>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</si>
  <si>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</si>
  <si>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</si>
  <si>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</si>
  <si>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</si>
  <si>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</si>
  <si>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</si>
  <si>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</si>
  <si>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</si>
  <si>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</si>
  <si>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</si>
  <si>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</si>
  <si>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</si>
  <si>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</si>
  <si>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</si>
  <si>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</si>
  <si>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</si>
  <si>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</si>
  <si>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</si>
  <si>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</si>
  <si>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</si>
  <si>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</si>
  <si>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</si>
  <si>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</si>
  <si>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</si>
  <si>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</si>
  <si>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</si>
  <si>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</si>
  <si>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</si>
  <si>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</si>
  <si>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</si>
  <si>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</si>
  <si>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</si>
  <si>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</si>
  <si>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</si>
  <si>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</si>
  <si>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</si>
  <si>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</si>
  <si>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</si>
  <si>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</si>
  <si>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</si>
  <si>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</si>
  <si>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</si>
  <si>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</si>
  <si>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</si>
  <si>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</si>
  <si>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</si>
  <si>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</si>
  <si>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</si>
  <si>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</si>
  <si>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</si>
  <si>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</si>
  <si>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</si>
  <si>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</si>
  <si>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</si>
  <si>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</si>
  <si>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</si>
  <si>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</si>
  <si>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</si>
  <si>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</si>
  <si>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</si>
  <si>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</si>
  <si>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</si>
  <si>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</si>
  <si>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</si>
  <si>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</si>
  <si>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</si>
  <si>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</si>
  <si>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</si>
  <si>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</si>
  <si>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</si>
  <si>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</si>
  <si>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</si>
  <si>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</si>
  <si>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</si>
  <si>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</si>
  <si>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</si>
  <si>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</si>
  <si>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</si>
  <si>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</si>
  <si>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</si>
  <si>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</si>
  <si>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</si>
  <si>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</si>
  <si>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</si>
  <si>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</si>
  <si>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</si>
  <si>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</si>
  <si>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</si>
  <si>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</si>
  <si>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</si>
  <si>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</si>
  <si>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</si>
  <si>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</si>
  <si>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</si>
  <si>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</si>
  <si>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</si>
  <si>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</si>
  <si>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</si>
  <si>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</si>
  <si>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</si>
  <si>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</si>
  <si>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</si>
  <si>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</si>
  <si>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</si>
  <si>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</si>
  <si>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</si>
  <si>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</si>
  <si>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</si>
  <si>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</si>
  <si>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</si>
  <si>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</si>
  <si>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</si>
  <si>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</si>
  <si>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</si>
  <si>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</si>
  <si>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</si>
  <si>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</si>
  <si>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</si>
  <si>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</si>
  <si>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</si>
  <si>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</si>
  <si>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</si>
  <si>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</si>
  <si>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</si>
  <si>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</si>
  <si>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</si>
  <si>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</si>
  <si>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</si>
  <si>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</si>
  <si>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</si>
  <si>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</si>
  <si>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</si>
  <si>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</si>
  <si>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</si>
  <si>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</si>
  <si>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</si>
  <si>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</si>
  <si>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</si>
  <si>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</si>
  <si>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</si>
  <si>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</si>
  <si>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</si>
  <si>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</si>
  <si>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</si>
  <si>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</si>
  <si>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</si>
  <si>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</si>
  <si>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</si>
  <si>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</si>
  <si>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</si>
  <si>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</si>
  <si>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</si>
  <si>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</si>
  <si>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</si>
  <si>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</si>
  <si>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</si>
  <si>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</si>
  <si>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</si>
  <si>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</si>
  <si>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</si>
  <si>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</si>
  <si>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</si>
  <si>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</si>
  <si>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</si>
  <si>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</si>
  <si>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</si>
  <si>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</si>
  <si>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</si>
  <si>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</si>
  <si>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</si>
  <si>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</si>
  <si>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</si>
  <si>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</si>
  <si>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</si>
  <si>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</si>
  <si>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</si>
  <si>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</si>
  <si>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</si>
  <si>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</si>
  <si>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</si>
  <si>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</si>
  <si>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</si>
  <si>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</si>
  <si>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</si>
  <si>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</si>
  <si>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</si>
  <si>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</si>
  <si>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</si>
  <si>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</si>
  <si>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</si>
  <si>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</si>
  <si>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</si>
  <si>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</si>
  <si>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</si>
  <si>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</si>
  <si>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</si>
  <si>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</si>
  <si>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</si>
  <si>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</si>
  <si>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</si>
  <si>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</si>
  <si>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</si>
  <si>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</si>
  <si>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</si>
  <si>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</si>
  <si>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</si>
  <si>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</si>
  <si>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</si>
  <si>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</si>
  <si>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</si>
  <si>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</si>
  <si>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</si>
  <si>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</si>
  <si>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</si>
  <si>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</si>
  <si>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</si>
  <si>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</si>
  <si>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</si>
  <si>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</si>
  <si>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</si>
  <si>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</si>
  <si>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</si>
  <si>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</si>
  <si>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</si>
  <si>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</si>
  <si>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</si>
  <si>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</si>
  <si>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</si>
  <si>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</si>
  <si>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</si>
  <si>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</si>
  <si>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</si>
  <si>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</si>
  <si>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</si>
  <si>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</si>
  <si>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</si>
  <si>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</si>
  <si>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</si>
  <si>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</si>
  <si>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</si>
  <si>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</si>
  <si>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</si>
  <si>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</si>
  <si>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</si>
  <si>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</si>
  <si>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</si>
  <si>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</si>
  <si>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</si>
  <si>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</si>
  <si>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</si>
  <si>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</si>
  <si>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</si>
  <si>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</si>
  <si>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</si>
  <si>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</si>
  <si>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</si>
  <si>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</si>
  <si>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</si>
  <si>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</si>
  <si>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</si>
  <si>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</si>
  <si>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</si>
  <si>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</si>
  <si>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</si>
  <si>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</si>
  <si>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</si>
  <si>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</si>
  <si>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</si>
  <si>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</si>
  <si>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</si>
  <si>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</si>
  <si>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</si>
  <si>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</si>
  <si>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</si>
  <si>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</si>
  <si>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</si>
  <si>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</si>
  <si>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</si>
  <si>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</si>
  <si>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</si>
  <si>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</si>
  <si>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</si>
  <si>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</si>
  <si>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</si>
  <si>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</si>
  <si>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</si>
  <si>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</si>
  <si>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</si>
  <si>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</si>
  <si>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</si>
  <si>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</si>
  <si>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</si>
  <si>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</si>
  <si>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</si>
  <si>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</si>
  <si>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</si>
  <si>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</si>
  <si>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</si>
  <si>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</si>
  <si>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</si>
  <si>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</si>
  <si>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</si>
  <si>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</si>
  <si>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</si>
  <si>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</si>
  <si>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</si>
  <si>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</si>
  <si>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</si>
  <si>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</si>
  <si>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</si>
  <si>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</si>
  <si>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</si>
  <si>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</si>
  <si>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</si>
  <si>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</si>
  <si>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</si>
  <si>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</si>
  <si>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</si>
  <si>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</si>
  <si>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</si>
  <si>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</si>
  <si>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</si>
  <si>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</si>
  <si>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</si>
  <si>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</si>
  <si>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</si>
  <si>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</si>
  <si>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</si>
  <si>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</si>
  <si>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</si>
  <si>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</si>
  <si>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</si>
  <si>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</si>
  <si>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</si>
  <si>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</si>
  <si>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</si>
  <si>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</si>
  <si>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</si>
  <si>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</si>
  <si>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</si>
  <si>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</si>
  <si>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</si>
  <si>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</si>
  <si>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</si>
  <si>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</si>
  <si>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</si>
  <si>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</si>
  <si>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</si>
  <si>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</si>
  <si>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</si>
  <si>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</si>
  <si>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</si>
  <si>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</si>
  <si>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</si>
  <si>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</si>
  <si>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</si>
  <si>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</si>
  <si>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</si>
  <si>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</si>
  <si>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</si>
  <si>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</si>
  <si>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</si>
  <si>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</si>
  <si>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</si>
  <si>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</si>
  <si>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</si>
  <si>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</si>
  <si>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</si>
  <si>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</si>
  <si>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</si>
  <si>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</si>
  <si>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</si>
  <si>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</si>
  <si>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</si>
  <si>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</si>
  <si>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</si>
  <si>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</si>
  <si>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</si>
  <si>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</si>
  <si>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</si>
  <si>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</si>
  <si>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</si>
  <si>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</si>
  <si>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</si>
  <si>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</si>
  <si>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</si>
  <si>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</si>
  <si>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</si>
  <si>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</si>
  <si>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</si>
  <si>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</si>
  <si>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</si>
  <si>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</si>
  <si>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</si>
  <si>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</si>
  <si>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</si>
  <si>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</si>
  <si>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</si>
  <si>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</si>
  <si>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</si>
  <si>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</si>
  <si>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</si>
  <si>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</si>
  <si>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</si>
  <si>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</si>
  <si>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</si>
  <si>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</si>
  <si>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</si>
  <si>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</si>
  <si>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</si>
  <si>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</si>
  <si>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</si>
  <si>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</si>
  <si>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</si>
  <si>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</si>
  <si>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</si>
  <si>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</si>
  <si>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</si>
  <si>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</si>
  <si>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</si>
  <si>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</si>
  <si>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</si>
  <si>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</si>
  <si>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</si>
  <si>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</si>
  <si>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</si>
  <si>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</si>
  <si>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</si>
  <si>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</si>
  <si>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</si>
  <si>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</si>
  <si>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</si>
  <si>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</si>
  <si>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</si>
  <si>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</si>
  <si>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</si>
  <si>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</si>
  <si>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</si>
  <si>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</si>
  <si>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</si>
  <si>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</si>
  <si>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</si>
  <si>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</si>
  <si>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</si>
  <si>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</si>
  <si>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</si>
  <si>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</si>
  <si>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</si>
  <si>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</si>
  <si>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</si>
  <si>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</si>
  <si>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</si>
  <si>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</si>
  <si>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</si>
  <si>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</si>
  <si>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</si>
  <si>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</si>
  <si>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</si>
  <si>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</si>
  <si>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</si>
  <si>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</si>
  <si>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</si>
  <si>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</si>
  <si>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</si>
  <si>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</si>
  <si>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</si>
  <si>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</si>
  <si>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</si>
  <si>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</si>
  <si>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</si>
  <si>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</si>
  <si>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</si>
  <si>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</si>
  <si>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</si>
  <si>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</si>
  <si>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</si>
  <si>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</si>
  <si>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</si>
  <si>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</si>
  <si>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</si>
  <si>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</si>
  <si>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</si>
  <si>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</si>
  <si>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</si>
  <si>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</si>
  <si>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</si>
  <si>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</si>
  <si>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</si>
  <si>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</si>
  <si>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</si>
  <si>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</si>
  <si>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</si>
  <si>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</si>
  <si>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</si>
  <si>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</si>
  <si>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</si>
  <si>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</si>
  <si>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</si>
  <si>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</si>
  <si>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</si>
  <si>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</si>
  <si>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</si>
  <si>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</si>
  <si>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</si>
  <si>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</si>
  <si>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</si>
  <si>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</si>
  <si>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</si>
  <si>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</si>
  <si>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</si>
  <si>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</si>
  <si>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</si>
  <si>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</si>
  <si>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</si>
  <si>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</si>
  <si>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</si>
  <si>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</si>
  <si>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</si>
  <si>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</si>
  <si>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</si>
  <si>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</si>
  <si>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</si>
  <si>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</si>
  <si>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</si>
  <si>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</si>
  <si>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</si>
  <si>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</si>
  <si>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</si>
  <si>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</si>
  <si>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</si>
  <si>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</si>
  <si>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</si>
  <si>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</si>
  <si>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</si>
  <si>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</si>
  <si>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</si>
  <si>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</si>
  <si>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</si>
  <si>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</si>
  <si>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</si>
  <si>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</si>
  <si>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</si>
  <si>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</si>
  <si>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</si>
  <si>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</si>
  <si>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</si>
  <si>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</si>
  <si>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</si>
  <si>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</si>
  <si>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</si>
  <si>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</si>
  <si>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</si>
  <si>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</si>
  <si>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</si>
  <si>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</si>
  <si>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</si>
  <si>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</si>
  <si>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</si>
  <si>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</si>
  <si>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</si>
  <si>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</si>
  <si>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</si>
  <si>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</si>
  <si>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</si>
  <si>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</si>
  <si>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</si>
  <si>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</si>
  <si>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</si>
  <si>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</si>
  <si>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</si>
  <si>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</si>
  <si>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</si>
  <si>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</si>
  <si>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</si>
  <si>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</si>
  <si>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</si>
  <si>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</si>
  <si>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</si>
  <si>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</si>
  <si>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</si>
  <si>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</si>
  <si>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</si>
  <si>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</si>
  <si>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</si>
  <si>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</si>
  <si>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</si>
  <si>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</si>
  <si>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</si>
  <si>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</si>
  <si>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</si>
  <si>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</si>
  <si>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</si>
  <si>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</si>
  <si>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</si>
  <si>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</si>
  <si>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</si>
  <si>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</si>
  <si>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</si>
  <si>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</si>
  <si>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</si>
  <si>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</si>
  <si>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</si>
  <si>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</si>
  <si>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</si>
  <si>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</si>
  <si>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</si>
  <si>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</si>
  <si>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</si>
  <si>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</si>
  <si>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</si>
  <si>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</si>
  <si>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</si>
  <si>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</si>
  <si>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</si>
  <si>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</si>
  <si>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</si>
  <si>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</si>
  <si>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</si>
  <si>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</si>
  <si>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</si>
  <si>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</si>
  <si>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</si>
  <si>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</si>
  <si>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</si>
  <si>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</si>
  <si>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</si>
  <si>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</si>
  <si>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</si>
  <si>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</si>
  <si>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</si>
  <si>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</si>
  <si>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</si>
  <si>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</si>
  <si>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</si>
  <si>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</si>
  <si>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</si>
  <si>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</si>
  <si>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</si>
  <si>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</si>
  <si>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</si>
  <si>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</si>
  <si>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</si>
  <si>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</si>
  <si>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</si>
  <si>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</si>
  <si>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</si>
  <si>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</si>
  <si>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</si>
  <si>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</si>
  <si>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</si>
  <si>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</si>
  <si>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</si>
  <si>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</si>
  <si>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</si>
  <si>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</si>
  <si>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</si>
  <si>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</si>
  <si>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</si>
  <si>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</si>
  <si>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</si>
  <si>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</si>
  <si>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</si>
  <si>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</si>
  <si>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</si>
  <si>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</si>
  <si>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</si>
  <si>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</si>
  <si>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</si>
  <si>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</si>
  <si>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</si>
  <si>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</si>
  <si>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</si>
  <si>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</si>
  <si>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</si>
  <si>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</si>
  <si>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</si>
  <si>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</si>
  <si>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</si>
  <si>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</si>
  <si>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</si>
  <si>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</si>
  <si>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</si>
  <si>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</si>
  <si>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</si>
  <si>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</si>
  <si>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</si>
  <si>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</si>
  <si>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</si>
  <si>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</si>
  <si>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</si>
  <si>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</si>
  <si>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</si>
  <si>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</si>
  <si>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</si>
  <si>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</si>
  <si>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</si>
  <si>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</si>
  <si>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</si>
  <si>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</si>
  <si>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</si>
  <si>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</si>
  <si>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</si>
  <si>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</si>
  <si>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</si>
  <si>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</si>
  <si>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</si>
  <si>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</si>
  <si>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</si>
  <si>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</si>
  <si>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</si>
  <si>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</si>
  <si>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</si>
  <si>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</si>
  <si>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</si>
  <si>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</si>
  <si>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</si>
  <si>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</si>
  <si>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</si>
  <si>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</si>
  <si>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</si>
  <si>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</si>
  <si>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</si>
  <si>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</si>
  <si>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</si>
  <si>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</si>
  <si>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</si>
  <si>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</si>
  <si>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</si>
  <si>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</si>
  <si>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</si>
  <si>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</si>
  <si>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</si>
  <si>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</si>
  <si>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</si>
  <si>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</si>
  <si>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</si>
  <si>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</si>
  <si>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</si>
  <si>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</si>
  <si>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</si>
  <si>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</si>
  <si>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</si>
  <si>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</si>
  <si>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</si>
  <si>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</si>
  <si>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</si>
  <si>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</si>
  <si>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</si>
  <si>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</si>
  <si>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</si>
  <si>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</si>
  <si>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</si>
  <si>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</si>
  <si>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</si>
  <si>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</si>
  <si>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</si>
  <si>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</si>
  <si>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</si>
  <si>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</si>
  <si>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</si>
  <si>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</si>
  <si>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</si>
  <si>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</si>
  <si>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</si>
  <si>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</si>
  <si>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</si>
  <si>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</si>
  <si>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</si>
  <si>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</si>
  <si>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</si>
  <si>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</si>
  <si>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</si>
  <si>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</si>
  <si>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</si>
  <si>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</si>
  <si>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</si>
  <si>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</si>
  <si>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</si>
  <si>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</si>
  <si>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</si>
  <si>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</si>
  <si>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</si>
  <si>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</si>
  <si>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</si>
  <si>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</si>
  <si>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</si>
  <si>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</si>
  <si>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</si>
  <si>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</si>
  <si>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</si>
  <si>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</si>
  <si>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</si>
  <si>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</si>
  <si>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</si>
  <si>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</si>
  <si>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</si>
  <si>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</si>
  <si>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</si>
  <si>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</si>
  <si>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</si>
  <si>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</si>
  <si>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</si>
  <si>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</si>
  <si>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</si>
  <si>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</si>
  <si>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</si>
  <si>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</si>
  <si>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</si>
  <si>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</si>
  <si>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</si>
  <si>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</si>
  <si>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</si>
  <si>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</si>
  <si>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</si>
  <si>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</si>
  <si>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</si>
  <si>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</si>
  <si>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</si>
  <si>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</si>
  <si>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</si>
  <si>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</si>
  <si>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</si>
  <si>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</si>
  <si>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</si>
  <si>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</si>
  <si>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</si>
  <si>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</si>
  <si>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</si>
  <si>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</si>
  <si>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</si>
  <si>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</si>
  <si>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</si>
  <si>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</si>
  <si>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</si>
  <si>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</si>
  <si>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</si>
  <si>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</si>
  <si>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</si>
  <si>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</si>
  <si>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</si>
  <si>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</si>
  <si>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</si>
  <si>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</si>
  <si>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</si>
  <si>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</si>
  <si>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</si>
  <si>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</si>
  <si>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</si>
  <si>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</si>
  <si>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</si>
  <si>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</si>
  <si>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</si>
  <si>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</si>
  <si>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</si>
  <si>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</si>
  <si>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</si>
  <si>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</si>
  <si>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</si>
  <si>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</si>
  <si>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</si>
  <si>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</si>
  <si>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</si>
  <si>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</si>
  <si>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</si>
  <si>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</si>
  <si>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</si>
  <si>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</si>
  <si>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</si>
  <si>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</si>
  <si>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</si>
  <si>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</si>
  <si>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</si>
  <si>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</si>
  <si>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</si>
  <si>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</si>
  <si>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</si>
  <si>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</si>
  <si>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</si>
  <si>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</si>
  <si>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</si>
  <si>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</si>
  <si>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</si>
  <si>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</si>
  <si>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</si>
  <si>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</si>
  <si>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</si>
  <si>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</si>
  <si>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</si>
  <si>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</si>
  <si>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</si>
  <si>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</si>
  <si>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</si>
  <si>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</si>
  <si>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</si>
  <si>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</si>
  <si>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</si>
  <si>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</si>
  <si>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</si>
  <si>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</si>
  <si>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</si>
  <si>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</si>
  <si>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</si>
  <si>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</si>
  <si>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</si>
  <si>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</si>
  <si>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</si>
  <si>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</si>
  <si>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</si>
  <si>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</si>
  <si>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</si>
  <si>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</si>
  <si>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</si>
  <si>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</si>
  <si>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</si>
  <si>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</si>
  <si>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</si>
  <si>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</si>
  <si>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</si>
  <si>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</si>
  <si>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</si>
  <si>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</si>
  <si>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</si>
  <si>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</si>
  <si>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</si>
  <si>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</si>
  <si>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</si>
  <si>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</si>
  <si>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</si>
  <si>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</si>
  <si>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</si>
  <si>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</si>
  <si>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</si>
  <si>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</si>
  <si>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</si>
  <si>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</si>
  <si>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</si>
  <si>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</si>
  <si>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</si>
  <si>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</si>
  <si>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</si>
  <si>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</si>
  <si>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</si>
  <si>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</si>
  <si>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</si>
  <si>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</si>
  <si>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</si>
  <si>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</si>
  <si>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</si>
  <si>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</si>
  <si>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</si>
  <si>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</si>
  <si>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</si>
  <si>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</si>
  <si>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</si>
  <si>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</si>
  <si>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</si>
  <si>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</si>
  <si>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</si>
  <si>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</si>
  <si>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</si>
  <si>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</si>
  <si>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</si>
  <si>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</si>
  <si>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</si>
  <si>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</si>
  <si>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</si>
  <si>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</si>
  <si>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</si>
  <si>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</si>
  <si>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</si>
  <si>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</si>
  <si>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</si>
  <si>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</si>
  <si>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</si>
  <si>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</si>
  <si>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</si>
  <si>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</si>
  <si>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</si>
  <si>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</si>
  <si>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</si>
  <si>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</si>
  <si>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</si>
  <si>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</si>
  <si>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</si>
  <si>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</si>
  <si>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</si>
  <si>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</si>
  <si>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</si>
  <si>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</si>
  <si>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</si>
  <si>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</si>
  <si>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</si>
  <si>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</si>
  <si>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</si>
  <si>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</si>
  <si>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</si>
  <si>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</si>
  <si>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</si>
  <si>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</si>
  <si>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</si>
  <si>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</si>
  <si>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</si>
  <si>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</si>
  <si>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</si>
  <si>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</si>
  <si>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</si>
  <si>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</si>
  <si>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</si>
  <si>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</si>
  <si>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</si>
  <si>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</si>
  <si>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</si>
  <si>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</si>
  <si>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</si>
  <si>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</si>
  <si>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</si>
  <si>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</si>
  <si>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</si>
  <si>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</si>
  <si>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</si>
  <si>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</si>
  <si>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</si>
  <si>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</si>
  <si>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</si>
  <si>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</si>
  <si>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</si>
  <si>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</si>
  <si>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</si>
  <si>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</si>
  <si>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</si>
  <si>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</si>
  <si>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</si>
  <si>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</si>
  <si>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</si>
  <si>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</si>
  <si>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</si>
  <si>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</si>
  <si>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</si>
  <si>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</si>
  <si>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</si>
  <si>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</si>
  <si>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</si>
  <si>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</si>
  <si>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</si>
  <si>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</si>
  <si>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</si>
  <si>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</si>
  <si>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</si>
  <si>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</si>
  <si>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</si>
  <si>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</si>
  <si>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</si>
  <si>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</si>
  <si>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</si>
  <si>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</si>
  <si>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</si>
  <si>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</si>
  <si>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</si>
  <si>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</si>
  <si>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</si>
  <si>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</si>
  <si>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</si>
  <si>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</si>
  <si>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</si>
  <si>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</si>
  <si>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</si>
  <si>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</si>
  <si>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</si>
  <si>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</si>
  <si>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</si>
  <si>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</si>
  <si>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</si>
  <si>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</si>
  <si>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</si>
  <si>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</si>
  <si>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</si>
  <si>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</si>
  <si>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</si>
  <si>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</si>
  <si>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</si>
  <si>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</si>
  <si>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</si>
  <si>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</si>
  <si>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</si>
  <si>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</si>
  <si>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</si>
  <si>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</si>
  <si>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</si>
  <si>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</si>
  <si>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</si>
  <si>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</si>
  <si>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</si>
  <si>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</si>
  <si>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</si>
  <si>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</si>
  <si>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</si>
  <si>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</si>
  <si>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</si>
  <si>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</si>
  <si>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</si>
  <si>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</si>
  <si>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</si>
  <si>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</si>
  <si>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</si>
  <si>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</si>
  <si>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</si>
  <si>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</si>
  <si>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</si>
  <si>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</si>
  <si>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</si>
  <si>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</si>
  <si>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</si>
  <si>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</si>
  <si>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</si>
  <si>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</si>
  <si>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</si>
  <si>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</si>
  <si>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</si>
  <si>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</si>
  <si>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</si>
  <si>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</si>
  <si>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</si>
  <si>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</si>
  <si>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</si>
  <si>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</si>
  <si>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</si>
  <si>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</si>
  <si>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</si>
  <si>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</si>
  <si>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</si>
  <si>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</si>
  <si>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</si>
  <si>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</si>
  <si>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</si>
  <si>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</si>
  <si>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</si>
  <si>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</si>
  <si>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</si>
  <si>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</si>
  <si>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</si>
  <si>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</si>
  <si>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</si>
  <si>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</si>
  <si>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</si>
  <si>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</si>
  <si>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</si>
  <si>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</si>
  <si>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</si>
  <si>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</si>
  <si>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</si>
  <si>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</si>
  <si>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</si>
  <si>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</si>
  <si>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</si>
  <si>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</si>
  <si>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</si>
  <si>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</si>
  <si>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</si>
  <si>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</si>
  <si>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</si>
  <si>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</si>
  <si>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</si>
  <si>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</si>
  <si>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</si>
  <si>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</si>
  <si>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</si>
  <si>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</si>
  <si>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</si>
  <si>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</si>
  <si>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</si>
  <si>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</si>
  <si>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</si>
  <si>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</si>
  <si>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</si>
  <si>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</si>
  <si>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</si>
  <si>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</si>
  <si>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</si>
  <si>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</si>
  <si>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</si>
  <si>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</si>
  <si>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</si>
  <si>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</si>
  <si>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</si>
  <si>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</si>
  <si>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</si>
  <si>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</si>
  <si>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</si>
  <si>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</si>
  <si>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</si>
  <si>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</si>
  <si>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</si>
  <si>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</si>
  <si>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</si>
  <si>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</si>
  <si>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</si>
  <si>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</si>
  <si>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</si>
  <si>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</si>
  <si>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</si>
  <si>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</si>
  <si>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</si>
  <si>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</si>
  <si>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</si>
  <si>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</si>
  <si>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</si>
  <si>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</si>
  <si>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</si>
  <si>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</si>
  <si>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</si>
  <si>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</si>
  <si>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</si>
  <si>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</si>
  <si>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</si>
  <si>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</si>
  <si>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</si>
  <si>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</si>
  <si>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</si>
  <si>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</si>
  <si>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</si>
  <si>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</si>
  <si>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</si>
  <si>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</si>
  <si>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</si>
  <si>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</si>
  <si>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</si>
  <si>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</si>
  <si>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</si>
  <si>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</si>
  <si>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</si>
  <si>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</si>
  <si>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</si>
  <si>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</si>
  <si>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</si>
  <si>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</si>
  <si>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</si>
  <si>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</si>
  <si>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</si>
  <si>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</si>
  <si>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</si>
  <si>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</si>
  <si>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</si>
  <si>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</si>
  <si>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</si>
  <si>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</si>
  <si>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</si>
  <si>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</si>
  <si>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</si>
  <si>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</si>
  <si>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</si>
  <si>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</si>
  <si>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</si>
  <si>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</si>
  <si>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</si>
  <si>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</si>
  <si>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</si>
  <si>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</si>
  <si>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</si>
  <si>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</si>
  <si>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</si>
  <si>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</si>
  <si>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</si>
  <si>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</si>
  <si>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</si>
  <si>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</si>
  <si>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</si>
  <si>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</si>
  <si>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</si>
  <si>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</si>
  <si>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</si>
  <si>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</si>
  <si>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</si>
  <si>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</si>
  <si>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</si>
  <si>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</si>
  <si>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</si>
  <si>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</si>
  <si>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</si>
  <si>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</si>
  <si>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</si>
  <si>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</si>
  <si>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</si>
  <si>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</si>
  <si>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</si>
  <si>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</si>
  <si>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</si>
  <si>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</si>
  <si>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</si>
  <si>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</si>
  <si>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</si>
  <si>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</si>
  <si>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</si>
  <si>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</si>
  <si>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</si>
  <si>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</si>
  <si>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</si>
  <si>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</si>
  <si>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</si>
  <si>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</si>
  <si>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</si>
  <si>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</si>
  <si>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</si>
  <si>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</si>
  <si>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</si>
  <si>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</si>
  <si>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</si>
  <si>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</si>
  <si>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</si>
  <si>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</si>
  <si>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</si>
  <si>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</si>
  <si>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</si>
  <si>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</si>
  <si>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</si>
  <si>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</si>
  <si>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</si>
  <si>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</si>
  <si>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</si>
  <si>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</si>
  <si>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</si>
  <si>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</si>
  <si>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</si>
  <si>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</si>
  <si>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</si>
  <si>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</si>
  <si>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</si>
  <si>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</si>
  <si>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</si>
  <si>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</si>
  <si>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</si>
  <si>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</si>
  <si>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</si>
  <si>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</si>
  <si>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</si>
  <si>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</si>
  <si>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</si>
  <si>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</si>
  <si>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</si>
  <si>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</si>
  <si>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</si>
  <si>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</si>
  <si>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</si>
  <si>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</si>
  <si>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</si>
  <si>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</si>
  <si>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</si>
  <si>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</si>
  <si>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</si>
  <si>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</si>
  <si>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</si>
  <si>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</si>
  <si>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</si>
  <si>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</si>
  <si>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</si>
  <si>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</si>
  <si>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</si>
  <si>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</si>
  <si>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</si>
  <si>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</si>
  <si>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</si>
  <si>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</si>
  <si>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</si>
  <si>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</si>
  <si>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</si>
  <si>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</si>
  <si>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</si>
  <si>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</si>
  <si>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</si>
  <si>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</si>
  <si>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</si>
  <si>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</si>
  <si>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</si>
  <si>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</si>
  <si>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</si>
  <si>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</si>
  <si>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</si>
  <si>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</si>
  <si>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</si>
  <si>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</si>
  <si>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</si>
  <si>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</si>
  <si>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</si>
  <si>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</si>
  <si>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</si>
  <si>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</si>
  <si>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</si>
  <si>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</si>
  <si>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</si>
  <si>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</si>
  <si>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</si>
  <si>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</si>
  <si>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</si>
  <si>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</si>
  <si>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</si>
  <si>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</si>
  <si>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</si>
  <si>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</si>
  <si>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</si>
  <si>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</si>
  <si>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</si>
  <si>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</si>
  <si>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</si>
  <si>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</si>
  <si>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</si>
  <si>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</si>
  <si>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</si>
  <si>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</si>
  <si>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</si>
  <si>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</si>
  <si>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</si>
  <si>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</si>
  <si>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</si>
  <si>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</si>
  <si>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</si>
  <si>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</si>
  <si>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</si>
  <si>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</si>
  <si>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</si>
  <si>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</si>
  <si>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</si>
  <si>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</si>
  <si>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</si>
  <si>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</si>
  <si>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</si>
  <si>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</si>
  <si>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</si>
  <si>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</si>
  <si>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</si>
  <si>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</si>
  <si>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</si>
  <si>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</si>
  <si>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</si>
  <si>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</si>
  <si>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</si>
  <si>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</si>
  <si>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</si>
  <si>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</si>
  <si>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</si>
  <si>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</si>
  <si>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</si>
  <si>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</si>
  <si>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</si>
  <si>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</si>
  <si>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</si>
  <si>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</si>
  <si>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</si>
  <si>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</si>
  <si>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</si>
  <si>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</si>
  <si>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</si>
  <si>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</si>
  <si>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</si>
  <si>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</si>
  <si>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</si>
  <si>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</si>
  <si>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</si>
  <si>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</si>
  <si>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</si>
  <si>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</si>
  <si>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</si>
  <si>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</si>
  <si>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</si>
  <si>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</si>
  <si>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</si>
  <si>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</si>
  <si>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</si>
  <si>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</si>
  <si>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</si>
  <si>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</si>
  <si>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</si>
  <si>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</si>
  <si>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</si>
  <si>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</si>
  <si>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</si>
  <si>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</si>
  <si>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</si>
  <si>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</si>
  <si>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</si>
  <si>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</si>
  <si>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</si>
  <si>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</si>
  <si>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</si>
  <si>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</si>
  <si>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</si>
  <si>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</si>
  <si>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</si>
  <si>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</si>
  <si>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</si>
  <si>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</si>
  <si>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</si>
  <si>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</si>
  <si>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</si>
  <si>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</si>
  <si>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</si>
  <si>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</si>
  <si>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</si>
  <si>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</si>
  <si>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</si>
  <si>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</si>
  <si>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</si>
  <si>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</si>
  <si>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</si>
  <si>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</si>
  <si>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</si>
  <si>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</si>
  <si>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</si>
  <si>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</si>
  <si>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</si>
  <si>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</si>
  <si>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</si>
  <si>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</si>
  <si>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</si>
  <si>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</si>
  <si>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</si>
  <si>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</si>
  <si>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</si>
  <si>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</si>
  <si>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</si>
  <si>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</si>
  <si>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</si>
  <si>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</si>
  <si>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</si>
  <si>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</si>
  <si>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</si>
  <si>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</si>
  <si>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</si>
  <si>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</si>
  <si>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</si>
  <si>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</si>
  <si>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</si>
  <si>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</si>
  <si>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</si>
  <si>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</si>
  <si>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</si>
  <si>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</si>
  <si>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</si>
  <si>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</si>
  <si>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</si>
  <si>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</si>
  <si>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</si>
  <si>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</si>
  <si>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</si>
  <si>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</si>
  <si>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</si>
  <si>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</si>
  <si>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</si>
  <si>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</si>
  <si>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</si>
  <si>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</si>
  <si>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</si>
  <si>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</si>
  <si>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</si>
  <si>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</si>
  <si>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</si>
  <si>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</si>
  <si>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</si>
  <si>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</si>
  <si>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</si>
  <si>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</si>
  <si>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</si>
  <si>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</si>
  <si>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</si>
  <si>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</si>
  <si>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</si>
  <si>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</si>
  <si>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</si>
  <si>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</si>
  <si>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</si>
  <si>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</si>
  <si>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</si>
  <si>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</si>
  <si>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</si>
  <si>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</si>
  <si>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</si>
  <si>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</si>
  <si>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</si>
  <si>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</si>
  <si>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</si>
  <si>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</si>
  <si>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</si>
  <si>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</si>
  <si>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</si>
  <si>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</si>
  <si>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</si>
  <si>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</si>
  <si>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</si>
  <si>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</si>
  <si>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</si>
  <si>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</si>
  <si>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</si>
  <si>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</si>
  <si>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</si>
  <si>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</si>
  <si>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</si>
  <si>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</si>
  <si>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</si>
  <si>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</si>
  <si>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</si>
  <si>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</si>
  <si>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</si>
  <si>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</si>
  <si>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</si>
  <si>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</si>
  <si>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</si>
  <si>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</si>
  <si>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</si>
  <si>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</si>
  <si>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</si>
  <si>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</si>
  <si>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</si>
  <si>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</si>
  <si>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</si>
  <si>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</si>
  <si>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</si>
  <si>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</si>
  <si>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</si>
  <si>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</si>
  <si>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</si>
  <si>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</si>
  <si>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</si>
  <si>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</si>
  <si>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</si>
  <si>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</si>
  <si>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</si>
  <si>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</si>
  <si>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</si>
  <si>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</si>
  <si>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</si>
  <si>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</si>
  <si>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</si>
  <si>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</si>
  <si>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</si>
  <si>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</si>
  <si>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</si>
  <si>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</si>
  <si>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</si>
  <si>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</si>
  <si>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</si>
  <si>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</si>
  <si>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</si>
  <si>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</si>
  <si>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</si>
  <si>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</si>
  <si>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</si>
  <si>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</si>
  <si>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</si>
  <si>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</si>
  <si>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</si>
  <si>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</si>
  <si>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</si>
  <si>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</si>
  <si>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</si>
  <si>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</si>
  <si>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</si>
  <si>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</si>
  <si>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</si>
  <si>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</si>
  <si>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</si>
  <si>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</si>
  <si>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</si>
  <si>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</si>
  <si>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</si>
  <si>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</si>
  <si>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</si>
  <si>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</si>
  <si>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</si>
  <si>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</si>
  <si>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</si>
  <si>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</si>
  <si>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</si>
  <si>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</si>
  <si>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</si>
  <si>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</si>
  <si>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</si>
  <si>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</si>
  <si>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</si>
  <si>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</si>
  <si>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</si>
  <si>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</si>
  <si>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</si>
  <si>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</si>
  <si>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</si>
  <si>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</si>
  <si>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</si>
  <si>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</si>
  <si>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</si>
  <si>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</si>
  <si>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</si>
  <si>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</si>
  <si>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</si>
  <si>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</si>
  <si>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</si>
  <si>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</si>
  <si>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</si>
  <si>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</si>
  <si>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</si>
  <si>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</si>
  <si>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</si>
  <si>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</si>
  <si>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</si>
  <si>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</si>
  <si>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</si>
  <si>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</si>
  <si>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</si>
  <si>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</si>
  <si>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</si>
  <si>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</si>
  <si>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</si>
  <si>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</si>
  <si>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</si>
  <si>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</si>
  <si>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</si>
  <si>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</si>
  <si>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</si>
  <si>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</si>
  <si>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</si>
  <si>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</si>
  <si>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</si>
  <si>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</si>
  <si>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</si>
  <si>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</si>
  <si>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</si>
  <si>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</si>
  <si>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</si>
  <si>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</si>
  <si>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</si>
  <si>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</si>
  <si>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</si>
  <si>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</si>
  <si>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</si>
  <si>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</si>
  <si>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</si>
  <si>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</si>
  <si>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</si>
  <si>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</si>
  <si>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</si>
  <si>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</si>
  <si>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</si>
  <si>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</si>
  <si>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</si>
  <si>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</si>
  <si>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</si>
  <si>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</si>
  <si>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</si>
  <si>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</si>
  <si>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</si>
  <si>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</si>
  <si>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</si>
  <si>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</si>
  <si>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</si>
  <si>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</si>
  <si>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</si>
  <si>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</si>
  <si>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</si>
  <si>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</si>
  <si>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</si>
  <si>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</si>
  <si>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</si>
  <si>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</si>
  <si>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</si>
  <si>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</si>
  <si>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</si>
  <si>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</si>
  <si>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</si>
  <si>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</si>
  <si>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</si>
  <si>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</si>
  <si>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</si>
  <si>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</si>
  <si>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</si>
  <si>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</si>
  <si>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</si>
  <si>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</si>
  <si>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</si>
  <si>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</si>
  <si>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</si>
  <si>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</si>
  <si>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</si>
  <si>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</si>
  <si>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</si>
  <si>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</si>
  <si>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</si>
  <si>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</si>
  <si>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</si>
  <si>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</si>
  <si>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</si>
  <si>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</si>
  <si>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</si>
  <si>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</si>
  <si>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</si>
  <si>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</si>
  <si>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</si>
  <si>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</si>
  <si>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</si>
  <si>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</si>
  <si>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</si>
  <si>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</si>
  <si>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</si>
  <si>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</si>
  <si>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</si>
  <si>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</si>
  <si>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</si>
  <si>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</si>
  <si>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</si>
  <si>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</si>
  <si>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</si>
  <si>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</si>
  <si>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</si>
  <si>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</si>
  <si>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</si>
  <si>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</si>
  <si>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</si>
  <si>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</si>
  <si>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</si>
  <si>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</si>
  <si>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</si>
  <si>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</si>
  <si>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</si>
  <si>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</si>
  <si>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</si>
  <si>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</si>
  <si>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</si>
  <si>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</si>
  <si>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</si>
  <si>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</si>
  <si>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</si>
  <si>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</si>
  <si>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</si>
  <si>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</si>
  <si>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</si>
  <si>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</si>
  <si>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</si>
  <si>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</si>
  <si>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</si>
  <si>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</si>
  <si>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</si>
  <si>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</si>
  <si>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</si>
  <si>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</si>
  <si>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</si>
  <si>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</si>
  <si>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</si>
  <si>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</si>
  <si>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</si>
  <si>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</si>
  <si>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</si>
  <si>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</si>
  <si>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</si>
  <si>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</si>
  <si>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</si>
  <si>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</si>
  <si>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</si>
  <si>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</si>
  <si>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</si>
  <si>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</si>
  <si>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</si>
  <si>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</si>
  <si>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</si>
  <si>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</si>
  <si>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</si>
  <si>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</si>
  <si>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</si>
  <si>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</si>
  <si>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</si>
  <si>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</si>
  <si>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</si>
  <si>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</si>
  <si>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</si>
  <si>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</si>
  <si>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</si>
  <si>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</si>
  <si>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</si>
  <si>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</si>
  <si>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</si>
  <si>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</si>
  <si>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</si>
  <si>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</si>
  <si>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</si>
  <si>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</si>
  <si>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</si>
  <si>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</si>
  <si>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</si>
  <si>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</si>
  <si>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</si>
  <si>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</si>
  <si>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</si>
  <si>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</si>
  <si>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</si>
  <si>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</si>
  <si>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</si>
  <si>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</si>
  <si>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</si>
  <si>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</si>
  <si>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</si>
  <si>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</si>
  <si>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</si>
  <si>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</si>
  <si>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</si>
  <si>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</si>
  <si>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</si>
  <si>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</si>
  <si>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</si>
  <si>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</si>
  <si>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</si>
  <si>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</si>
  <si>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</si>
  <si>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</si>
  <si>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</si>
  <si>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</si>
  <si>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</si>
  <si>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</si>
  <si>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</si>
  <si>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</si>
  <si>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</si>
  <si>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</si>
  <si>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</si>
  <si>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</si>
  <si>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</si>
  <si>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</si>
  <si>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</si>
  <si>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</si>
  <si>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</si>
  <si>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</si>
  <si>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</si>
  <si>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</si>
  <si>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</si>
  <si>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</si>
  <si>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</si>
  <si>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</si>
  <si>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</si>
  <si>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</si>
  <si>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</si>
  <si>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</si>
  <si>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</si>
  <si>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</si>
  <si>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</si>
  <si>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</si>
  <si>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</si>
  <si>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</si>
  <si>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</si>
  <si>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</si>
  <si>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</si>
  <si>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</si>
  <si>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</si>
  <si>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</si>
  <si>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</si>
  <si>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</si>
  <si>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</si>
  <si>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</si>
  <si>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</si>
  <si>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</si>
  <si>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</si>
  <si>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</si>
  <si>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</si>
  <si>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</si>
  <si>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</si>
  <si>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</si>
  <si>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</si>
  <si>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</si>
  <si>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</si>
  <si>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</si>
  <si>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</si>
  <si>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</si>
  <si>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</si>
  <si>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</si>
  <si>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</si>
  <si>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</si>
  <si>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</si>
  <si>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</si>
  <si>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</si>
  <si>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</si>
  <si>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</si>
  <si>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</si>
  <si>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</si>
  <si>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</si>
  <si>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</si>
  <si>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</si>
  <si>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</si>
  <si>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</si>
  <si>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</si>
  <si>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</si>
  <si>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</si>
  <si>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</si>
  <si>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</si>
  <si>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</si>
  <si>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</si>
  <si>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</si>
  <si>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</si>
  <si>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</si>
  <si>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</si>
  <si>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</si>
  <si>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</si>
  <si>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</si>
  <si>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</si>
  <si>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</si>
  <si>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</si>
  <si>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</si>
  <si>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</si>
  <si>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</si>
  <si>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</si>
  <si>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</si>
  <si>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</si>
  <si>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</si>
  <si>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</si>
  <si>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</si>
  <si>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</si>
  <si>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</si>
  <si>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</si>
  <si>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</si>
  <si>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</si>
  <si>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</si>
  <si>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</si>
  <si>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</si>
  <si>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</si>
  <si>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</si>
  <si>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</si>
  <si>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</si>
  <si>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</si>
  <si>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</si>
  <si>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</si>
  <si>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</si>
  <si>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</si>
  <si>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</si>
  <si>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</si>
  <si>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</si>
  <si>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</si>
  <si>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</si>
  <si>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</si>
  <si>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</si>
  <si>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</si>
  <si>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</si>
  <si>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</si>
  <si>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</si>
  <si>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</si>
  <si>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</si>
  <si>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</si>
  <si>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</si>
  <si>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</si>
  <si>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</si>
  <si>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</si>
  <si>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</si>
  <si>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</si>
  <si>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</si>
  <si>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</si>
  <si>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</si>
  <si>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</si>
  <si>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</si>
  <si>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</si>
  <si>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</si>
  <si>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</si>
  <si>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</si>
  <si>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</si>
  <si>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</si>
  <si>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</si>
  <si>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</si>
  <si>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</si>
  <si>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</si>
  <si>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</si>
  <si>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</si>
  <si>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</si>
  <si>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</si>
  <si>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</si>
  <si>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</si>
  <si>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</si>
  <si>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</si>
  <si>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</si>
  <si>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</si>
  <si>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</si>
  <si>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</si>
  <si>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</si>
  <si>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</si>
  <si>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</si>
  <si>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</si>
  <si>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</si>
  <si>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</si>
  <si>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</si>
  <si>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</si>
  <si>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</si>
  <si>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</si>
  <si>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</si>
  <si>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</si>
  <si>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</si>
  <si>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</si>
  <si>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</si>
  <si>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</si>
  <si>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</si>
  <si>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</si>
  <si>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</si>
  <si>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</si>
  <si>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</si>
  <si>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</si>
  <si>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</si>
  <si>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</si>
  <si>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</si>
  <si>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</si>
  <si>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</si>
  <si>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</si>
  <si>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</si>
  <si>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</si>
  <si>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</si>
  <si>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</si>
  <si>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</si>
  <si>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</si>
  <si>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</si>
  <si>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</si>
  <si>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</si>
  <si>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</si>
  <si>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</si>
  <si>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</si>
  <si>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</si>
  <si>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</si>
  <si>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</si>
  <si>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</si>
  <si>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</si>
  <si>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</si>
  <si>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</si>
  <si>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</si>
  <si>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</si>
  <si>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</si>
  <si>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</si>
  <si>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</si>
  <si>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</si>
  <si>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</si>
  <si>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</si>
  <si>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</si>
  <si>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</si>
  <si>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</si>
  <si>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</si>
  <si>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</si>
  <si>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</si>
  <si>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</si>
  <si>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</si>
  <si>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</si>
  <si>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</si>
  <si>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</si>
  <si>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</si>
  <si>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</si>
  <si>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</si>
  <si>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</si>
  <si>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</si>
  <si>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</si>
  <si>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</si>
  <si>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</si>
  <si>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</si>
  <si>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</si>
  <si>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</si>
  <si>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</si>
  <si>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</si>
  <si>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</si>
  <si>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</si>
  <si>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</si>
  <si>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</si>
  <si>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</si>
  <si>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</si>
  <si>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</si>
  <si>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</si>
  <si>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</si>
  <si>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</si>
  <si>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</si>
  <si>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</si>
  <si>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</si>
  <si>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</si>
  <si>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</si>
  <si>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</si>
  <si>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</si>
  <si>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</si>
  <si>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</si>
  <si>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</si>
  <si>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</si>
  <si>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</si>
  <si>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</si>
  <si>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</si>
  <si>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</si>
  <si>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</si>
  <si>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</si>
  <si>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</si>
  <si>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</si>
  <si>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</si>
  <si>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</si>
  <si>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</si>
  <si>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</si>
  <si>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</si>
  <si>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</si>
  <si>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</si>
  <si>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</si>
  <si>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</si>
  <si>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</si>
  <si>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</si>
  <si>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</si>
  <si>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</si>
  <si>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</si>
  <si>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</si>
  <si>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</si>
  <si>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</si>
  <si>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</si>
  <si>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</si>
  <si>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</si>
  <si>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</si>
  <si>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</si>
  <si>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</si>
  <si>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</si>
  <si>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</si>
  <si>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</si>
  <si>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</si>
  <si>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</si>
  <si>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</si>
  <si>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</si>
  <si>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</si>
  <si>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</si>
  <si>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</si>
  <si>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</si>
  <si>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</si>
  <si>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</si>
  <si>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</si>
  <si>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</si>
  <si>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</si>
  <si>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</si>
  <si>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</si>
  <si>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</si>
  <si>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</si>
  <si>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</si>
  <si>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</si>
  <si>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</si>
  <si>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</si>
  <si>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</si>
  <si>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</si>
  <si>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</si>
  <si>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</si>
  <si>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</si>
  <si>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</si>
  <si>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</si>
  <si>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</si>
  <si>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</si>
  <si>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</si>
  <si>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</si>
  <si>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</si>
  <si>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</si>
  <si>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</si>
  <si>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</si>
  <si>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</si>
  <si>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</si>
  <si>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</si>
  <si>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</si>
  <si>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</si>
  <si>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</si>
  <si>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</si>
  <si>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</si>
  <si>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</si>
  <si>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</si>
  <si>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</si>
  <si>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</si>
  <si>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</si>
  <si>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</si>
  <si>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</si>
  <si>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</si>
  <si>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</si>
  <si>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</si>
  <si>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</si>
  <si>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</si>
  <si>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</si>
  <si>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</si>
  <si>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</si>
  <si>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</si>
  <si>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</si>
  <si>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</si>
  <si>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</si>
  <si>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</si>
  <si>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</si>
  <si>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</si>
  <si>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</si>
  <si>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</si>
  <si>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</si>
  <si>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</si>
  <si>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</si>
  <si>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</si>
  <si>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</si>
  <si>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</si>
  <si>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</si>
  <si>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</si>
  <si>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</si>
  <si>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</si>
  <si>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</si>
  <si>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</si>
  <si>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</si>
  <si>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</si>
  <si>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</si>
  <si>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</si>
  <si>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</si>
  <si>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</si>
  <si>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</si>
  <si>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</si>
  <si>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</si>
  <si>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</si>
  <si>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</si>
  <si>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</si>
  <si>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</si>
  <si>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</si>
  <si>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</si>
  <si>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</si>
  <si>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</si>
  <si>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</si>
  <si>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</si>
  <si>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</si>
  <si>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</si>
  <si>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</si>
  <si>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</si>
  <si>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</si>
  <si>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</si>
  <si>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</si>
  <si>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</si>
  <si>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</si>
  <si>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</si>
  <si>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</si>
  <si>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</si>
  <si>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</si>
  <si>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</si>
  <si>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</si>
  <si>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</si>
  <si>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</si>
  <si>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</si>
  <si>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</si>
  <si>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</si>
  <si>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</si>
  <si>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</si>
  <si>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</si>
  <si>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</si>
  <si>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</si>
  <si>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</si>
  <si>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</si>
  <si>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</si>
  <si>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</si>
  <si>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</si>
  <si>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</si>
  <si>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</si>
  <si>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</si>
  <si>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</si>
  <si>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</si>
  <si>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</si>
  <si>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</si>
  <si>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</si>
  <si>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</si>
  <si>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</si>
  <si>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</si>
  <si>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</si>
  <si>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</si>
  <si>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</si>
  <si>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</si>
  <si>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</si>
  <si>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</si>
  <si>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</si>
  <si>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</si>
  <si>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</si>
  <si>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</si>
  <si>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</si>
  <si>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</si>
  <si>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</si>
  <si>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</si>
  <si>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</si>
  <si>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</si>
  <si>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</si>
  <si>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</si>
  <si>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</si>
  <si>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</si>
  <si>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</si>
  <si>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</si>
  <si>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</si>
  <si>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</si>
  <si>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</si>
  <si>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</si>
  <si>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</si>
  <si>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</si>
  <si>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</si>
  <si>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</si>
  <si>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</si>
  <si>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</si>
  <si>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</si>
  <si>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</si>
  <si>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</si>
  <si>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</si>
  <si>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</si>
  <si>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</si>
  <si>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</si>
  <si>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</si>
  <si>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</si>
  <si>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</si>
  <si>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</si>
  <si>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</si>
  <si>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</si>
  <si>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</si>
  <si>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</si>
  <si>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</si>
  <si>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</si>
  <si>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</si>
  <si>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</si>
  <si>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</si>
  <si>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</si>
  <si>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</si>
  <si>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</si>
  <si>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</si>
  <si>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</si>
  <si>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</si>
  <si>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</si>
  <si>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</si>
  <si>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</si>
  <si>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</si>
  <si>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</si>
  <si>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</si>
  <si>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</si>
  <si>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</si>
  <si>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</si>
  <si>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</si>
  <si>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</si>
  <si>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</si>
  <si>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</si>
  <si>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</si>
  <si>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</si>
  <si>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</si>
  <si>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</si>
  <si>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</si>
  <si>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</si>
  <si>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</si>
  <si>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</si>
  <si>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</si>
  <si>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</si>
  <si>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</si>
  <si>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</si>
  <si>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</si>
  <si>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</si>
  <si>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</si>
  <si>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</si>
  <si>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</si>
  <si>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</si>
  <si>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</si>
  <si>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</si>
  <si>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</si>
  <si>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</si>
  <si>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</si>
  <si>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</si>
  <si>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</si>
  <si>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</si>
  <si>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</si>
  <si>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</si>
  <si>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</si>
  <si>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</si>
  <si>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</si>
  <si>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</si>
  <si>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</si>
  <si>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</si>
  <si>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</si>
  <si>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</si>
  <si>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</si>
  <si>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</si>
  <si>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</si>
  <si>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</si>
  <si>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</si>
  <si>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</si>
  <si>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</si>
  <si>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</si>
  <si>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</si>
  <si>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</si>
  <si>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</si>
  <si>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</si>
  <si>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</si>
  <si>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</si>
  <si>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</si>
  <si>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</si>
  <si>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</si>
  <si>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</si>
  <si>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</si>
  <si>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</si>
  <si>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</si>
  <si>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</si>
  <si>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</si>
  <si>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</si>
  <si>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</si>
  <si>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</si>
  <si>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</si>
  <si>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</si>
  <si>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</si>
  <si>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</si>
  <si>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</si>
  <si>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</si>
  <si>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</si>
  <si>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</si>
  <si>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</si>
  <si>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</si>
  <si>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</si>
  <si>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</si>
  <si>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</si>
  <si>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</si>
  <si>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</si>
  <si>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</si>
  <si>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</si>
  <si>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</si>
  <si>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</si>
  <si>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</si>
  <si>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</si>
  <si>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</si>
  <si>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</si>
  <si>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</si>
  <si>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</si>
  <si>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</si>
  <si>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</si>
  <si>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</si>
  <si>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</si>
  <si>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</si>
  <si>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</si>
  <si>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</si>
  <si>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</si>
  <si>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</si>
  <si>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</si>
  <si>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</si>
  <si>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</si>
  <si>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</si>
  <si>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</si>
  <si>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</si>
  <si>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</si>
  <si>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</si>
  <si>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</si>
  <si>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</si>
  <si>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</si>
  <si>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</si>
  <si>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</si>
  <si>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</si>
  <si>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</si>
  <si>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</si>
  <si>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</si>
  <si>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</si>
  <si>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</si>
  <si>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</si>
  <si>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</si>
  <si>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</si>
  <si>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</si>
  <si>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</si>
  <si>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</si>
  <si>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</si>
  <si>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</si>
  <si>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</si>
  <si>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</si>
  <si>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</si>
  <si>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</si>
  <si>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</si>
  <si>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</si>
  <si>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</si>
  <si>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</si>
  <si>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</si>
  <si>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</si>
  <si>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</si>
  <si>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</si>
  <si>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</si>
  <si>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</si>
  <si>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</si>
  <si>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</si>
  <si>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</si>
  <si>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</si>
  <si>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</si>
  <si>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</si>
  <si>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</si>
  <si>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</si>
  <si>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</si>
  <si>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</si>
  <si>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</si>
  <si>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</si>
  <si>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</si>
  <si>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</si>
  <si>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</si>
  <si>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</si>
  <si>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</si>
  <si>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</si>
  <si>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</si>
  <si>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</si>
  <si>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</si>
  <si>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</si>
  <si>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</si>
  <si>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</si>
  <si>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</si>
  <si>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</si>
  <si>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</si>
  <si>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</si>
  <si>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</si>
  <si>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</si>
  <si>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</si>
  <si>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</si>
  <si>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</si>
  <si>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</si>
  <si>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</si>
  <si>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</si>
  <si>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</si>
  <si>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</si>
  <si>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</si>
  <si>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</si>
  <si>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</si>
  <si>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</si>
  <si>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</si>
  <si>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</si>
  <si>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</si>
  <si>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</si>
  <si>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</si>
  <si>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</si>
  <si>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</si>
  <si>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</si>
  <si>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</si>
  <si>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</si>
  <si>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</si>
  <si>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</si>
  <si>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</si>
  <si>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</si>
  <si>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</si>
  <si>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</si>
  <si>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</si>
  <si>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</si>
  <si>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</si>
  <si>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</si>
  <si>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</si>
  <si>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</si>
  <si>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</si>
  <si>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</si>
  <si>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</si>
  <si>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</si>
  <si>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</si>
  <si>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</si>
  <si>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</si>
  <si>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</si>
  <si>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</si>
  <si>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</si>
  <si>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</si>
  <si>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</si>
  <si>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</si>
  <si>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</si>
  <si>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</si>
  <si>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</si>
  <si>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</si>
  <si>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</si>
  <si>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</si>
  <si>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</si>
  <si>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</si>
  <si>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</si>
  <si>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</si>
  <si>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</si>
  <si>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</si>
  <si>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</si>
  <si>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</si>
  <si>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</si>
  <si>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</si>
  <si>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</si>
  <si>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</si>
  <si>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</si>
  <si>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</si>
  <si>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</si>
  <si>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</si>
  <si>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</si>
  <si>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</si>
  <si>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</si>
  <si>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</si>
  <si>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</si>
  <si>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</si>
  <si>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</si>
  <si>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</si>
  <si>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</si>
  <si>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</si>
  <si>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</si>
  <si>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</si>
  <si>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</si>
  <si>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</si>
  <si>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</si>
  <si>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</si>
  <si>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</si>
  <si>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</si>
  <si>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</si>
  <si>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</si>
  <si>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</si>
  <si>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</si>
  <si>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</si>
  <si>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</si>
  <si>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</si>
  <si>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</si>
  <si>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</si>
  <si>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</si>
  <si>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</si>
  <si>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</si>
  <si>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</si>
  <si>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</si>
  <si>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</si>
  <si>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</si>
  <si>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</si>
  <si>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</si>
  <si>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</si>
  <si>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</si>
  <si>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</si>
  <si>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</si>
  <si>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</si>
  <si>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</si>
  <si>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</si>
  <si>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</si>
  <si>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</si>
  <si>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</si>
  <si>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</si>
  <si>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</si>
  <si>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</si>
  <si>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</si>
  <si>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</si>
  <si>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</si>
  <si>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</si>
  <si>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</si>
  <si>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</si>
  <si>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</si>
  <si>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</si>
  <si>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</si>
  <si>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</si>
  <si>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</si>
  <si>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</si>
  <si>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</si>
  <si>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</si>
  <si>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</si>
  <si>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</si>
  <si>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</si>
  <si>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</si>
  <si>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</si>
  <si>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</si>
  <si>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</si>
  <si>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</si>
  <si>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</si>
  <si>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</si>
  <si>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</si>
  <si>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</si>
  <si>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</si>
  <si>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</si>
  <si>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</si>
  <si>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</si>
  <si>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</si>
  <si>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</si>
  <si>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</si>
  <si>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</si>
  <si>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</si>
  <si>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</si>
  <si>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</si>
  <si>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</si>
  <si>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</si>
  <si>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</si>
  <si>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</si>
  <si>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</si>
  <si>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</si>
  <si>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</si>
  <si>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</si>
  <si>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</si>
  <si>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</si>
  <si>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</si>
  <si>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</si>
  <si>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</si>
  <si>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</si>
  <si>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</si>
  <si>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</si>
  <si>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</si>
  <si>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</si>
  <si>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</si>
  <si>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</si>
  <si>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</si>
  <si>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</si>
  <si>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</si>
  <si>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</si>
  <si>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</si>
  <si>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</si>
  <si>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</si>
  <si>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</si>
  <si>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</si>
  <si>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</si>
  <si>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</si>
  <si>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</si>
  <si>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</si>
  <si>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</si>
  <si>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</si>
  <si>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</si>
  <si>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</si>
  <si>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</si>
  <si>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</si>
  <si>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</si>
  <si>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</si>
  <si>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</si>
  <si>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</si>
  <si>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</si>
  <si>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</si>
  <si>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</si>
  <si>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</si>
  <si>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</si>
  <si>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</si>
  <si>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</si>
  <si>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</si>
  <si>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</si>
  <si>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</si>
  <si>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</si>
  <si>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</si>
  <si>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</si>
  <si>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</si>
  <si>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</si>
  <si>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</si>
  <si>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</si>
  <si>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</si>
  <si>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</si>
  <si>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</si>
  <si>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</si>
  <si>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</si>
  <si>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</si>
  <si>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</si>
  <si>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</si>
  <si>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</si>
  <si>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</si>
  <si>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</si>
  <si>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</si>
  <si>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</si>
  <si>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</si>
  <si>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</si>
  <si>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</si>
  <si>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</si>
  <si>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</si>
  <si>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</si>
  <si>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</si>
  <si>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</si>
  <si>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</si>
  <si>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</si>
  <si>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</si>
  <si>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</si>
  <si>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</si>
  <si>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</si>
  <si>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</si>
  <si>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</si>
  <si>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</si>
  <si>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</si>
  <si>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</si>
  <si>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</si>
  <si>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</si>
  <si>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</si>
  <si>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</si>
  <si>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</si>
  <si>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</si>
  <si>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</si>
  <si>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</si>
  <si>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</si>
  <si>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</si>
  <si>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</si>
  <si>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</si>
  <si>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</si>
  <si>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</si>
  <si>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</si>
  <si>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</si>
  <si>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</si>
  <si>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</si>
  <si>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</si>
  <si>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</si>
  <si>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</si>
  <si>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</si>
  <si>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</si>
  <si>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</si>
  <si>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</si>
  <si>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</si>
  <si>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</si>
  <si>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</si>
  <si>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</si>
  <si>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</si>
  <si>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</si>
  <si>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</si>
  <si>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</si>
  <si>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</si>
  <si>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</si>
  <si>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</si>
  <si>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</si>
  <si>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</si>
  <si>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</si>
  <si>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</si>
  <si>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</si>
  <si>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</si>
  <si>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</si>
  <si>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</si>
  <si>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</si>
  <si>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</si>
  <si>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</si>
  <si>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</si>
  <si>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</si>
  <si>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</si>
  <si>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</si>
  <si>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</si>
  <si>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</si>
  <si>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</si>
  <si>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</si>
  <si>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</si>
  <si>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</si>
  <si>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</si>
  <si>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</si>
  <si>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</si>
  <si>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</si>
  <si>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</si>
  <si>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</si>
  <si>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</si>
  <si>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</si>
  <si>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</si>
  <si>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</si>
  <si>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</si>
  <si>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</si>
  <si>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</si>
  <si>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</si>
  <si>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</si>
  <si>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</si>
  <si>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</si>
  <si>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</si>
  <si>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</si>
  <si>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</si>
  <si>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</si>
  <si>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</si>
  <si>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</si>
  <si>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</si>
  <si>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</si>
  <si>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</si>
  <si>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</si>
  <si>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</si>
  <si>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</si>
  <si>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</si>
  <si>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</si>
  <si>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</si>
  <si>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</si>
  <si>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</si>
  <si>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</si>
  <si>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</si>
  <si>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</si>
  <si>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</si>
  <si>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</si>
  <si>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</si>
  <si>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</si>
  <si>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</si>
  <si>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</si>
  <si>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</si>
  <si>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</si>
  <si>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</si>
  <si>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</si>
  <si>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</si>
  <si>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</si>
  <si>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</si>
  <si>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</si>
  <si>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</si>
  <si>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</si>
  <si>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</si>
  <si>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</si>
  <si>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</si>
  <si>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</si>
  <si>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</si>
  <si>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</si>
  <si>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</si>
  <si>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</si>
  <si>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</si>
  <si>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</si>
  <si>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</si>
  <si>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</si>
  <si>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</si>
  <si>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</si>
  <si>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</si>
  <si>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</si>
  <si>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</si>
  <si>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</si>
  <si>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</si>
  <si>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</si>
  <si>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</si>
  <si>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</si>
  <si>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</si>
  <si>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</si>
  <si>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</si>
  <si>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</si>
  <si>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</si>
  <si>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</si>
  <si>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</si>
  <si>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</si>
  <si>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</si>
  <si>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</si>
  <si>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</si>
  <si>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</si>
  <si>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</si>
  <si>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</si>
  <si>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</si>
  <si>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</si>
  <si>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</si>
  <si>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</si>
  <si>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</si>
  <si>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</si>
  <si>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</si>
  <si>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</si>
  <si>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</si>
  <si>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</si>
  <si>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</si>
  <si>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</si>
  <si>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</si>
  <si>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</si>
  <si>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</si>
  <si>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</si>
  <si>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</si>
  <si>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</si>
  <si>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</si>
  <si>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</si>
  <si>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</si>
  <si>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</si>
  <si>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</si>
  <si>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</si>
  <si>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</si>
  <si>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</si>
  <si>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</si>
  <si>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</si>
  <si>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</si>
  <si>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</si>
  <si>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</si>
  <si>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</si>
  <si>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</si>
  <si>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</si>
  <si>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</si>
  <si>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</si>
  <si>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</si>
  <si>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</si>
  <si>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</si>
  <si>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</si>
  <si>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</si>
  <si>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</si>
  <si>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</si>
  <si>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</si>
  <si>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</si>
  <si>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</si>
  <si>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</si>
  <si>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</si>
  <si>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</si>
  <si>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</si>
  <si>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</si>
  <si>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</si>
  <si>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</si>
  <si>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</si>
  <si>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</si>
  <si>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</si>
  <si>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</si>
  <si>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</si>
  <si>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</si>
  <si>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</si>
  <si>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</si>
  <si>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</si>
  <si>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</si>
  <si>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</si>
  <si>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</si>
  <si>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</si>
  <si>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</si>
  <si>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</si>
  <si>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</si>
  <si>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</si>
  <si>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</si>
  <si>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</si>
  <si>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</si>
  <si>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</si>
  <si>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</si>
  <si>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</si>
  <si>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</si>
  <si>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</si>
  <si>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</si>
  <si>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</si>
  <si>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</si>
  <si>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</si>
  <si>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</si>
  <si>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</si>
  <si>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</si>
  <si>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</si>
  <si>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</si>
  <si>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</si>
  <si>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</si>
  <si>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</si>
  <si>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</si>
  <si>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</si>
  <si>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</si>
  <si>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</si>
  <si>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</si>
  <si>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</si>
  <si>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</si>
  <si>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</si>
  <si>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</si>
  <si>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</si>
  <si>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</si>
  <si>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</si>
  <si>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</si>
  <si>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</si>
  <si>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</si>
  <si>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</si>
  <si>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</si>
  <si>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</si>
  <si>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</si>
  <si>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</si>
  <si>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</si>
  <si>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</si>
  <si>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</si>
  <si>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</si>
  <si>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</si>
  <si>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</si>
  <si>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</si>
  <si>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</si>
  <si>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</si>
  <si>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</si>
  <si>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</si>
  <si>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</si>
  <si>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</si>
  <si>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</si>
  <si>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</si>
  <si>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</si>
  <si>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</si>
  <si>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</si>
  <si>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</si>
  <si>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</si>
  <si>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</si>
  <si>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</si>
  <si>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</si>
  <si>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</si>
  <si>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</si>
  <si>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</si>
  <si>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</si>
  <si>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</si>
  <si>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</si>
  <si>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</si>
  <si>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</si>
  <si>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</si>
  <si>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</si>
  <si>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</si>
  <si>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</si>
  <si>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</si>
  <si>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</si>
  <si>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</si>
  <si>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</si>
  <si>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</si>
  <si>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</si>
  <si>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</si>
  <si>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</si>
  <si>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</si>
  <si>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</si>
  <si>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</si>
  <si>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</si>
  <si>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</si>
  <si>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</si>
  <si>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</si>
  <si>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</si>
  <si>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</si>
  <si>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</si>
  <si>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</si>
  <si>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</si>
  <si>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</si>
  <si>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</si>
  <si>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</si>
  <si>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</si>
  <si>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</si>
  <si>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</si>
  <si>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</si>
  <si>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</si>
  <si>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</si>
  <si>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</si>
  <si>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</si>
  <si>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</si>
  <si>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</si>
  <si>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</si>
  <si>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</si>
  <si>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</si>
  <si>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</si>
  <si>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</si>
  <si>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</si>
  <si>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</si>
  <si>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</si>
  <si>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</si>
  <si>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</si>
  <si>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</si>
  <si>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</si>
  <si>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</si>
  <si>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</si>
  <si>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</si>
  <si>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</si>
  <si>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</si>
  <si>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</si>
  <si>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</si>
  <si>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</si>
  <si>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</si>
  <si>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</si>
  <si>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</si>
  <si>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</si>
  <si>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</si>
  <si>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</si>
  <si>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</si>
  <si>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</si>
  <si>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</si>
  <si>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</si>
  <si>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</si>
  <si>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</si>
  <si>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</si>
  <si>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</si>
  <si>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</si>
  <si>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</si>
  <si>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</si>
  <si>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</si>
  <si>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</si>
  <si>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</si>
  <si>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</si>
  <si>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</si>
  <si>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</si>
  <si>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</si>
  <si>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</si>
  <si>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</si>
  <si>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</si>
  <si>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</si>
  <si>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</si>
  <si>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</si>
  <si>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</si>
  <si>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</si>
  <si>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</si>
  <si>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</si>
  <si>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</si>
  <si>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</si>
  <si>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</si>
  <si>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</si>
  <si>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</si>
  <si>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</si>
  <si>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</si>
  <si>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</si>
  <si>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</si>
  <si>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</si>
  <si>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</si>
  <si>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</si>
  <si>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</si>
  <si>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</si>
  <si>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</si>
  <si>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</si>
  <si>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</si>
  <si>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</si>
  <si>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</si>
  <si>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</si>
  <si>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</si>
  <si>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</si>
  <si>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</si>
  <si>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</si>
  <si>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</si>
  <si>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</si>
  <si>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</si>
  <si>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</si>
  <si>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</si>
  <si>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</si>
  <si>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</si>
  <si>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</si>
  <si>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</si>
  <si>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</si>
  <si>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</si>
  <si>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</si>
  <si>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</si>
  <si>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</si>
  <si>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</si>
  <si>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</si>
  <si>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</si>
  <si>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</si>
  <si>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</si>
  <si>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</si>
  <si>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</si>
  <si>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</si>
  <si>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</si>
  <si>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</si>
  <si>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</si>
  <si>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</si>
  <si>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</si>
  <si>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</si>
  <si>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</si>
  <si>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</si>
  <si>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</si>
  <si>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</si>
  <si>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</si>
  <si>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</si>
  <si>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</si>
  <si>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</si>
  <si>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</si>
  <si>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</si>
  <si>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</si>
  <si>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</si>
  <si>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</si>
  <si>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</si>
  <si>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</si>
  <si>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</si>
  <si>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</si>
  <si>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</si>
  <si>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</si>
  <si>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</si>
  <si>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</si>
  <si>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</si>
  <si>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</si>
  <si>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</si>
  <si>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</si>
  <si>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</si>
  <si>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</si>
  <si>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</si>
  <si>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</si>
  <si>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</si>
  <si>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</si>
  <si>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</si>
  <si>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</si>
  <si>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</si>
  <si>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</si>
  <si>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</si>
  <si>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</si>
  <si>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</si>
  <si>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</si>
  <si>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</si>
  <si>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</si>
  <si>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</si>
  <si>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</si>
  <si>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</si>
  <si>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</si>
  <si>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</si>
  <si>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</si>
  <si>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</si>
  <si>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</si>
  <si>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</si>
  <si>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</si>
  <si>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</si>
  <si>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</si>
  <si>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</si>
  <si>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</si>
  <si>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</si>
  <si>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</si>
  <si>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</si>
  <si>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</si>
  <si>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</si>
  <si>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</si>
  <si>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</si>
  <si>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</si>
  <si>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</si>
  <si>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</si>
  <si>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</si>
  <si>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</si>
  <si>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</si>
  <si>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</si>
  <si>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</si>
  <si>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</si>
  <si>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</si>
  <si>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</si>
  <si>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</si>
  <si>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</si>
  <si>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</si>
  <si>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</si>
  <si>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</si>
  <si>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</si>
  <si>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</si>
  <si>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</si>
  <si>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</si>
  <si>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</si>
  <si>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</si>
  <si>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</si>
  <si>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</si>
  <si>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</si>
  <si>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</si>
  <si>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</si>
  <si>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</si>
  <si>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</si>
  <si>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</si>
  <si>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</si>
  <si>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</si>
  <si>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</si>
  <si>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</si>
  <si>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</si>
  <si>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</si>
  <si>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</si>
  <si>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</si>
  <si>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</si>
  <si>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</si>
  <si>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</si>
  <si>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</si>
  <si>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</si>
  <si>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</si>
  <si>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</si>
  <si>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</si>
  <si>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</si>
  <si>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</si>
  <si>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</si>
  <si>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</si>
  <si>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</si>
  <si>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</si>
  <si>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</si>
  <si>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</si>
  <si>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</si>
  <si>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</si>
  <si>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</si>
  <si>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</si>
  <si>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</si>
  <si>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</si>
  <si>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</si>
  <si>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</si>
  <si>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</si>
  <si>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</si>
  <si>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</si>
  <si>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</si>
  <si>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</si>
  <si>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</si>
  <si>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</si>
  <si>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</si>
  <si>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</si>
  <si>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</si>
  <si>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</si>
  <si>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</si>
  <si>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</si>
  <si>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</si>
  <si>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</si>
  <si>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</si>
  <si>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</si>
  <si>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</si>
  <si>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</si>
  <si>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</si>
  <si>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</si>
  <si>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</si>
  <si>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</si>
  <si>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</si>
  <si>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</si>
  <si>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</si>
  <si>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</si>
  <si>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</si>
  <si>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</si>
  <si>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</si>
  <si>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</si>
  <si>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</si>
  <si>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</si>
  <si>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</si>
  <si>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</si>
  <si>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</si>
  <si>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</si>
  <si>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</si>
  <si>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</si>
  <si>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</si>
  <si>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</si>
  <si>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</si>
  <si>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</si>
  <si>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</si>
  <si>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</si>
  <si>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</si>
  <si>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</si>
  <si>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</si>
  <si>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</si>
  <si>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</si>
  <si>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</si>
  <si>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</si>
  <si>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</si>
  <si>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</si>
  <si>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</si>
  <si>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</si>
  <si>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</si>
  <si>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</si>
  <si>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</si>
  <si>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</si>
  <si>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</si>
  <si>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</si>
  <si>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</si>
  <si>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</si>
  <si>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</si>
  <si>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</si>
  <si>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</si>
  <si>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</si>
  <si>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</si>
  <si>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</si>
  <si>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</si>
  <si>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</si>
  <si>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</si>
  <si>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</si>
  <si>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</si>
  <si>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</si>
  <si>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</si>
  <si>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</si>
  <si>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</si>
  <si>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</si>
  <si>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</si>
  <si>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</si>
  <si>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</si>
  <si>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</si>
  <si>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</si>
  <si>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</si>
  <si>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</si>
  <si>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</si>
  <si>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</si>
  <si>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</si>
  <si>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</si>
  <si>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</si>
  <si>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</si>
  <si>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</si>
  <si>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</si>
  <si>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</si>
  <si>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</si>
  <si>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</si>
  <si>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</si>
  <si>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</si>
  <si>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</si>
  <si>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</si>
  <si>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</si>
  <si>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</si>
  <si>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</si>
  <si>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</si>
  <si>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</si>
  <si>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</si>
  <si>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</si>
  <si>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</si>
  <si>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</si>
  <si>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</si>
  <si>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</si>
  <si>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</si>
  <si>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</si>
  <si>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</si>
  <si>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</si>
  <si>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</si>
  <si>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</si>
  <si>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</si>
  <si>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</si>
  <si>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</si>
  <si>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</si>
  <si>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</si>
  <si>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</si>
  <si>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</si>
  <si>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</si>
  <si>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</si>
  <si>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</si>
  <si>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</si>
  <si>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</si>
  <si>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</si>
  <si>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</si>
  <si>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</si>
  <si>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</si>
  <si>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</si>
  <si>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</si>
  <si>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</si>
  <si>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</si>
  <si>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</si>
  <si>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</si>
  <si>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</si>
  <si>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</si>
  <si>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</si>
  <si>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</si>
  <si>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</si>
  <si>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</si>
  <si>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</si>
  <si>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</si>
  <si>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</si>
  <si>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</si>
  <si>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</si>
  <si>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</si>
  <si>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</si>
  <si>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</si>
  <si>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</si>
  <si>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</si>
  <si>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</si>
  <si>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</si>
  <si>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</si>
  <si>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</si>
  <si>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</si>
  <si>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</si>
  <si>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</si>
  <si>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</si>
  <si>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</si>
  <si>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</si>
  <si>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</si>
  <si>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</si>
  <si>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</si>
  <si>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</si>
  <si>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</si>
  <si>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</si>
  <si>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</si>
  <si>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</si>
  <si>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</si>
  <si>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</si>
  <si>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</si>
  <si>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</si>
  <si>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</si>
  <si>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</si>
  <si>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</si>
  <si>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</si>
  <si>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</si>
  <si>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</si>
  <si>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</si>
  <si>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</si>
  <si>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</si>
  <si>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</si>
  <si>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</si>
  <si>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</si>
  <si>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</si>
  <si>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</si>
  <si>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</si>
  <si>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</si>
  <si>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</si>
  <si>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</si>
  <si>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</si>
  <si>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</si>
  <si>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</si>
  <si>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</si>
  <si>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</si>
  <si>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</si>
  <si>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</si>
  <si>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</si>
  <si>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</si>
  <si>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</si>
  <si>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</si>
  <si>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</si>
  <si>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</si>
  <si>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</si>
  <si>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</si>
  <si>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</si>
  <si>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</si>
  <si>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</si>
  <si>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</si>
  <si>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</si>
  <si>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</si>
  <si>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</si>
  <si>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</si>
  <si>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</si>
  <si>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</si>
  <si>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</si>
  <si>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</si>
  <si>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</si>
  <si>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</si>
  <si>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</si>
  <si>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</si>
  <si>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</si>
  <si>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</si>
  <si>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</si>
  <si>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</si>
  <si>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</si>
  <si>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</si>
  <si>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</si>
  <si>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</si>
  <si>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</si>
  <si>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</si>
  <si>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</si>
  <si>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</si>
  <si>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</si>
  <si>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</si>
  <si>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</si>
  <si>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</si>
  <si>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</si>
  <si>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</si>
  <si>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</si>
  <si>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</si>
  <si>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</si>
  <si>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</si>
  <si>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</si>
  <si>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</si>
  <si>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</si>
  <si>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</si>
  <si>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</si>
  <si>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</si>
  <si>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</si>
  <si>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</si>
  <si>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</si>
  <si>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</si>
  <si>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</si>
  <si>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</si>
  <si>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</si>
  <si>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</si>
  <si>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</si>
  <si>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</si>
  <si>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</si>
  <si>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</si>
  <si>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</si>
  <si>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</si>
  <si>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</si>
  <si>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</si>
  <si>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</si>
  <si>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</si>
  <si>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</si>
  <si>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</si>
  <si>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</si>
  <si>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</si>
  <si>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</si>
  <si>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</si>
  <si>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</si>
  <si>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</si>
  <si>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</si>
  <si>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</si>
  <si>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</si>
  <si>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</si>
  <si>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</si>
  <si>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</si>
  <si>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</si>
  <si>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</si>
  <si>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</si>
  <si>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</si>
  <si>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</si>
  <si>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</si>
  <si>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</si>
  <si>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</si>
  <si>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</si>
  <si>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</si>
  <si>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</si>
  <si>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</si>
  <si>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</si>
  <si>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</si>
  <si>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</si>
  <si>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</si>
  <si>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</si>
  <si>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</si>
  <si>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</si>
  <si>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</si>
  <si>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</si>
  <si>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</si>
  <si>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</si>
  <si>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</si>
  <si>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</si>
  <si>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</si>
  <si>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</si>
  <si>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</si>
  <si>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</si>
  <si>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</si>
  <si>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</si>
  <si>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</si>
  <si>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</si>
  <si>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</si>
  <si>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</si>
  <si>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</si>
  <si>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</si>
  <si>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</si>
  <si>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</si>
  <si>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</si>
  <si>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</si>
  <si>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</si>
  <si>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</si>
  <si>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</si>
  <si>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</si>
  <si>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</si>
  <si>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</si>
  <si>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</si>
  <si>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</si>
  <si>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</si>
  <si>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</si>
  <si>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</si>
  <si>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</si>
  <si>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</si>
  <si>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</si>
  <si>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</si>
  <si>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</si>
  <si>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</si>
  <si>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</si>
  <si>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</si>
  <si>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</si>
  <si>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</si>
  <si>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</si>
  <si>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</si>
  <si>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</si>
  <si>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</si>
  <si>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</si>
  <si>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</si>
  <si>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</si>
  <si>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</si>
  <si>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</si>
  <si>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</si>
  <si>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</si>
  <si>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</si>
  <si>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</si>
  <si>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</si>
  <si>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</si>
  <si>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</si>
  <si>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</si>
  <si>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</si>
  <si>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</si>
  <si>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</si>
  <si>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</si>
  <si>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</si>
  <si>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</si>
  <si>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</si>
  <si>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</si>
  <si>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</si>
  <si>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</si>
  <si>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</si>
  <si>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</si>
  <si>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</si>
  <si>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</si>
  <si>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</si>
  <si>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</si>
  <si>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</si>
  <si>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</si>
  <si>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</si>
  <si>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</si>
  <si>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</si>
  <si>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</si>
  <si>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</si>
  <si>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</si>
  <si>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</si>
  <si>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</si>
  <si>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</si>
  <si>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</si>
  <si>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</si>
  <si>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</si>
  <si>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</si>
  <si>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</si>
  <si>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</si>
  <si>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</si>
  <si>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</si>
  <si>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</si>
  <si>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</si>
  <si>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</si>
  <si>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</si>
  <si>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</si>
  <si>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</si>
  <si>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</si>
  <si>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</si>
  <si>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</si>
  <si>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</si>
  <si>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</si>
  <si>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</si>
  <si>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</si>
  <si>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</si>
  <si>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</si>
  <si>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</si>
  <si>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</si>
  <si>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</si>
  <si>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</si>
  <si>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</si>
  <si>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</si>
  <si>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</si>
  <si>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</si>
  <si>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</si>
  <si>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</si>
  <si>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</si>
  <si>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</si>
  <si>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</si>
  <si>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</si>
  <si>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</si>
  <si>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</si>
  <si>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</si>
  <si>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</si>
  <si>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</si>
  <si>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</si>
  <si>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</si>
  <si>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</si>
  <si>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</si>
  <si>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</si>
  <si>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</si>
  <si>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</si>
  <si>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</si>
  <si>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</si>
  <si>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</si>
  <si>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</si>
  <si>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</si>
  <si>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</si>
  <si>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</si>
  <si>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</si>
  <si>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</si>
  <si>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</si>
  <si>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</si>
  <si>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</si>
  <si>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</si>
  <si>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</si>
  <si>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</si>
  <si>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</si>
  <si>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</si>
  <si>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</si>
  <si>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</si>
  <si>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</si>
  <si>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</si>
  <si>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</si>
  <si>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</si>
  <si>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</si>
  <si>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</si>
  <si>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</si>
  <si>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</si>
  <si>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</si>
  <si>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</si>
  <si>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</si>
  <si>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</si>
  <si>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</si>
  <si>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</si>
  <si>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</si>
  <si>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</si>
  <si>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</si>
  <si>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</si>
  <si>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</si>
  <si>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</si>
  <si>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</si>
  <si>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</si>
  <si>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</si>
  <si>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</si>
  <si>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</si>
  <si>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</si>
  <si>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</si>
  <si>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</si>
  <si>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</si>
  <si>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</si>
  <si>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</si>
  <si>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</si>
  <si>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</si>
  <si>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</si>
  <si>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</si>
  <si>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</si>
  <si>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</si>
  <si>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</si>
  <si>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</si>
  <si>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</si>
  <si>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</si>
  <si>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</si>
  <si>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</si>
  <si>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</si>
  <si>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</si>
  <si>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</si>
  <si>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</si>
  <si>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</si>
  <si>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</si>
  <si>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</si>
  <si>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</si>
  <si>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</si>
  <si>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</si>
  <si>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</si>
  <si>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</si>
  <si>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</si>
  <si>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</si>
  <si>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</si>
  <si>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</si>
  <si>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</si>
  <si>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</si>
  <si>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</si>
  <si>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</si>
  <si>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</si>
  <si>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</si>
  <si>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</si>
  <si>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</si>
  <si>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</si>
  <si>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</si>
  <si>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</si>
  <si>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</si>
  <si>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</si>
  <si>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</si>
  <si>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</si>
  <si>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</si>
  <si>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</si>
  <si>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</si>
  <si>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</si>
  <si>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</si>
  <si>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</si>
  <si>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</si>
  <si>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</si>
  <si>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</si>
  <si>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</si>
  <si>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</si>
  <si>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</si>
  <si>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</si>
  <si>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</si>
  <si>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</si>
  <si>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</si>
  <si>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</si>
  <si>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</si>
  <si>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</si>
  <si>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</si>
  <si>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</si>
  <si>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</si>
  <si>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</si>
  <si>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</si>
  <si>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</si>
  <si>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</si>
  <si>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</si>
  <si>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</si>
  <si>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</si>
  <si>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</si>
  <si>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</si>
  <si>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</si>
  <si>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</si>
  <si>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</si>
  <si>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</si>
  <si>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</si>
  <si>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</si>
  <si>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</si>
  <si>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</si>
  <si>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</si>
  <si>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</si>
  <si>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</si>
  <si>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</si>
  <si>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</si>
  <si>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</si>
  <si>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</si>
  <si>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</si>
  <si>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</si>
  <si>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</si>
  <si>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</si>
  <si>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</si>
  <si>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</si>
  <si>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</si>
  <si>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</si>
  <si>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</si>
  <si>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</si>
  <si>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</si>
  <si>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</si>
  <si>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</si>
  <si>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</si>
  <si>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</si>
  <si>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</si>
  <si>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</si>
  <si>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</si>
  <si>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</si>
  <si>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</si>
  <si>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</si>
  <si>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</si>
  <si>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</si>
  <si>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</si>
  <si>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</si>
  <si>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</si>
  <si>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</si>
  <si>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</si>
  <si>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</si>
  <si>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</si>
  <si>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</si>
  <si>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</si>
  <si>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</si>
  <si>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</si>
  <si>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</si>
  <si>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</si>
  <si>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</si>
  <si>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</si>
  <si>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</si>
  <si>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</si>
  <si>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</si>
  <si>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</si>
  <si>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</si>
  <si>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</si>
  <si>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</si>
  <si>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</si>
  <si>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</si>
  <si>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</si>
  <si>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</si>
  <si>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</si>
  <si>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</si>
  <si>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</si>
  <si>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</si>
  <si>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</si>
  <si>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</si>
  <si>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</si>
  <si>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</si>
  <si>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</si>
  <si>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</si>
  <si>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</si>
  <si>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</si>
  <si>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</si>
  <si>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</si>
  <si>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</si>
  <si>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</si>
  <si>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</si>
  <si>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</si>
  <si>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</si>
  <si>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</si>
  <si>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</si>
  <si>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</si>
  <si>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</si>
  <si>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</si>
  <si>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</si>
  <si>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</si>
  <si>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</si>
  <si>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</si>
  <si>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</si>
  <si>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</si>
  <si>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</si>
  <si>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</si>
  <si>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</si>
  <si>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</si>
  <si>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</si>
  <si>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</si>
  <si>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</si>
  <si>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</si>
  <si>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</si>
  <si>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</si>
  <si>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</si>
  <si>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</si>
  <si>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</si>
  <si>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</si>
  <si>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</si>
  <si>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</si>
  <si>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</si>
  <si>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</si>
  <si>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</si>
  <si>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</si>
  <si>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</si>
  <si>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</si>
  <si>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</si>
  <si>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</si>
  <si>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</si>
  <si>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</si>
  <si>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</si>
  <si>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</si>
  <si>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</si>
  <si>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</si>
  <si>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</si>
  <si>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</si>
  <si>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</si>
  <si>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</si>
  <si>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</si>
  <si>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</si>
  <si>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</si>
  <si>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</si>
  <si>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</si>
  <si>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</si>
  <si>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</si>
  <si>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</si>
  <si>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</si>
  <si>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</si>
  <si>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</si>
  <si>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</si>
  <si>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</si>
  <si>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</si>
  <si>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</si>
  <si>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</si>
  <si>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</si>
  <si>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</si>
  <si>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</si>
  <si>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</si>
  <si>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</si>
  <si>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</si>
  <si>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</si>
  <si>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</si>
  <si>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</si>
  <si>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</si>
  <si>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</si>
  <si>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</si>
  <si>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</si>
  <si>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</si>
  <si>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</si>
  <si>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</si>
  <si>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</si>
  <si>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</si>
  <si>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</si>
  <si>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</si>
  <si>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</si>
  <si>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</si>
  <si>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</si>
  <si>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</si>
  <si>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</si>
  <si>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</si>
  <si>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</si>
  <si>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</si>
  <si>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</si>
  <si>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</si>
  <si>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</si>
  <si>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</si>
  <si>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</si>
  <si>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</si>
  <si>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</si>
  <si>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</si>
  <si>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</si>
  <si>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</si>
  <si>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</si>
  <si>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</si>
  <si>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</si>
  <si>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</si>
  <si>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</si>
  <si>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</si>
  <si>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</si>
  <si>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</si>
  <si>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</si>
  <si>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</si>
  <si>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</si>
  <si>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</si>
  <si>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</si>
  <si>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</si>
  <si>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</si>
  <si>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</si>
  <si>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</si>
  <si>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</si>
  <si>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</si>
  <si>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</si>
  <si>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</si>
  <si>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</si>
  <si>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</si>
  <si>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</si>
  <si>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</si>
  <si>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</si>
  <si>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</si>
  <si>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</si>
  <si>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</si>
  <si>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</si>
  <si>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</si>
  <si>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</si>
  <si>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</si>
  <si>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</si>
  <si>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</si>
  <si>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</si>
  <si>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</si>
  <si>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</si>
  <si>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</si>
  <si>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</si>
  <si>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</si>
  <si>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</si>
  <si>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</si>
  <si>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</si>
  <si>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</si>
  <si>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</si>
  <si>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</si>
  <si>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</si>
  <si>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</si>
  <si>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</si>
  <si>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</si>
  <si>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</si>
  <si>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</si>
  <si>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</si>
  <si>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</si>
  <si>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</si>
  <si>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</si>
  <si>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</si>
  <si>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</si>
  <si>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</si>
  <si>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</si>
  <si>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</si>
  <si>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</si>
  <si>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</si>
  <si>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</si>
  <si>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</si>
  <si>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</si>
  <si>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</si>
  <si>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</si>
  <si>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</si>
  <si>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</si>
  <si>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</si>
  <si>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</si>
  <si>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</si>
  <si>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</si>
  <si>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</si>
  <si>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</si>
  <si>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</si>
  <si>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</si>
  <si>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</si>
  <si>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</si>
  <si>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</si>
  <si>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</si>
  <si>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</si>
  <si>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</si>
  <si>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</si>
  <si>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</si>
  <si>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</si>
  <si>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</si>
  <si>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</si>
  <si>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</si>
  <si>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</si>
  <si>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</si>
  <si>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</si>
  <si>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</si>
  <si>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</si>
  <si>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</si>
  <si>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</si>
  <si>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</si>
  <si>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</si>
  <si>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</si>
  <si>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</si>
  <si>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</si>
  <si>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</si>
  <si>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</si>
  <si>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</si>
  <si>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</si>
  <si>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</si>
  <si>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</si>
  <si>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</si>
  <si>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</si>
  <si>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</si>
  <si>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</si>
  <si>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</si>
  <si>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</si>
  <si>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</si>
  <si>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</si>
  <si>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</si>
  <si>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</si>
  <si>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</si>
  <si>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</si>
  <si>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</si>
  <si>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</si>
  <si>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</si>
  <si>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</si>
  <si>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</si>
  <si>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</si>
  <si>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</si>
  <si>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</si>
  <si>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</si>
  <si>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</si>
  <si>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</si>
  <si>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</si>
  <si>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</si>
  <si>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</si>
  <si>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</si>
  <si>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</si>
  <si>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</si>
  <si>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</si>
  <si>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</si>
  <si>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</si>
  <si>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</si>
  <si>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</si>
  <si>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</si>
  <si>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</si>
  <si>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</si>
  <si>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</si>
  <si>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</si>
  <si>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</si>
  <si>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</si>
  <si>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</si>
  <si>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</si>
  <si>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</si>
  <si>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</si>
  <si>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</si>
  <si>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</si>
  <si>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</si>
  <si>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</si>
  <si>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</si>
  <si>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</si>
  <si>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</si>
  <si>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</si>
  <si>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</si>
  <si>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</si>
  <si>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</si>
  <si>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</si>
  <si>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</si>
  <si>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</si>
  <si>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</si>
  <si>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</si>
  <si>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</si>
  <si>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</si>
  <si>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</si>
  <si>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</si>
  <si>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</si>
  <si>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</si>
  <si>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</si>
  <si>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</si>
  <si>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</si>
  <si>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</si>
  <si>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</si>
  <si>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</si>
  <si>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</si>
  <si>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</si>
  <si>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</si>
  <si>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</si>
  <si>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</si>
  <si>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</si>
  <si>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</si>
  <si>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</si>
  <si>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</si>
  <si>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</si>
  <si>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</si>
  <si>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</si>
  <si>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</si>
  <si>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</si>
  <si>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</si>
  <si>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</si>
  <si>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</si>
  <si>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</si>
  <si>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</si>
  <si>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</si>
  <si>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</si>
  <si>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</si>
  <si>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</si>
  <si>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</si>
  <si>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</si>
  <si>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</si>
  <si>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</si>
  <si>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</si>
  <si>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</si>
  <si>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</si>
  <si>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</si>
  <si>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</si>
  <si>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</si>
  <si>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</si>
  <si>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</si>
  <si>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</si>
  <si>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</si>
  <si>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</si>
  <si>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</si>
  <si>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</si>
  <si>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</si>
  <si>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</si>
  <si>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</si>
  <si>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</si>
  <si>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</si>
  <si>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</si>
  <si>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</si>
  <si>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</si>
  <si>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</si>
  <si>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</si>
  <si>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</si>
  <si>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</si>
  <si>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</si>
  <si>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</si>
  <si>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</si>
  <si>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</si>
  <si>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</si>
  <si>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</si>
  <si>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</si>
  <si>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</si>
  <si>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</si>
  <si>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</si>
  <si>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</si>
  <si>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</si>
  <si>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</si>
  <si>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</si>
  <si>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</si>
  <si>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</si>
  <si>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</si>
  <si>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</si>
  <si>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</si>
  <si>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</si>
  <si>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</si>
  <si>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</si>
  <si>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</si>
  <si>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</si>
  <si>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</si>
  <si>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</si>
  <si>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</si>
  <si>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</si>
  <si>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</si>
  <si>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</si>
  <si>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</si>
  <si>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</si>
  <si>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</si>
  <si>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</si>
  <si>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</si>
  <si>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</si>
  <si>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</si>
  <si>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</si>
  <si>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</si>
  <si>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</si>
  <si>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</si>
  <si>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</si>
  <si>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</si>
  <si>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</si>
  <si>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</si>
  <si>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</si>
  <si>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</si>
  <si>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</si>
  <si>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</si>
  <si>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</si>
  <si>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</si>
  <si>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</si>
  <si>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</si>
  <si>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</si>
  <si>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</si>
  <si>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</si>
  <si>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</si>
  <si>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</si>
  <si>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</si>
  <si>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</si>
  <si>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</si>
  <si>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</si>
  <si>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</si>
  <si>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</si>
  <si>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</si>
  <si>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</si>
  <si>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</si>
  <si>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</si>
  <si>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</si>
  <si>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</si>
  <si>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</si>
  <si>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</si>
  <si>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</si>
  <si>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</si>
  <si>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</si>
  <si>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</si>
  <si>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</si>
  <si>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</si>
  <si>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</si>
  <si>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</si>
  <si>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</si>
  <si>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</si>
  <si>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</si>
  <si>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</si>
  <si>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</si>
  <si>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</si>
  <si>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</si>
  <si>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</si>
  <si>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</si>
  <si>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</si>
  <si>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</si>
  <si>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</si>
  <si>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</si>
  <si>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</si>
  <si>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</si>
  <si>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</si>
  <si>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</si>
  <si>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</si>
  <si>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</si>
  <si>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</si>
  <si>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</si>
  <si>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</si>
  <si>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</si>
  <si>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</si>
  <si>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</si>
  <si>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</si>
  <si>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</si>
  <si>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</si>
  <si>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</si>
  <si>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</si>
  <si>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</si>
  <si>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</si>
  <si>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</si>
  <si>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</si>
  <si>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</si>
  <si>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</si>
  <si>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</si>
  <si>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</si>
  <si>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</si>
  <si>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</si>
  <si>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</si>
  <si>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</si>
  <si>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</si>
  <si>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</si>
  <si>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</si>
  <si>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</si>
  <si>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</si>
  <si>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</si>
  <si>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</si>
  <si>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</si>
  <si>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</si>
  <si>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</si>
  <si>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</si>
  <si>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</si>
  <si>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</si>
  <si>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</si>
  <si>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</si>
  <si>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</si>
  <si>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</si>
  <si>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</si>
  <si>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</si>
  <si>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</si>
  <si>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</si>
  <si>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</si>
  <si>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</si>
  <si>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</si>
  <si>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</si>
  <si>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</si>
  <si>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</si>
  <si>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</si>
  <si>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</si>
  <si>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</si>
  <si>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</si>
  <si>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</si>
  <si>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</si>
  <si>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</si>
  <si>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</si>
  <si>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</si>
  <si>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</si>
  <si>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</si>
  <si>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</si>
  <si>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</si>
  <si>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</si>
  <si>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</si>
  <si>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</si>
  <si>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</si>
  <si>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</si>
  <si>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</si>
  <si>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</si>
  <si>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</si>
  <si>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</si>
  <si>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</si>
  <si>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</si>
  <si>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</si>
  <si>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</si>
  <si>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</si>
  <si>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</si>
  <si>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</si>
  <si>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</si>
  <si>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</si>
  <si>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</si>
  <si>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</si>
  <si>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</si>
  <si>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</si>
  <si>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</si>
  <si>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</si>
  <si>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</si>
  <si>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</si>
  <si>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</si>
  <si>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</si>
  <si>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</si>
  <si>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</si>
  <si>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</si>
  <si>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</si>
  <si>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</si>
  <si>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</si>
  <si>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</si>
  <si>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</si>
  <si>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</si>
  <si>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</si>
  <si>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</si>
  <si>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</si>
  <si>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</si>
  <si>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</si>
  <si>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</si>
  <si>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</si>
  <si>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</si>
  <si>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</si>
  <si>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</si>
  <si>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</si>
  <si>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</si>
  <si>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</si>
  <si>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</si>
  <si>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</si>
  <si>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</si>
  <si>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</si>
  <si>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</si>
  <si>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</si>
  <si>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</si>
  <si>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</si>
  <si>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</si>
  <si>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</si>
  <si>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</si>
  <si>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</si>
  <si>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</si>
  <si>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</si>
  <si>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</si>
  <si>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</si>
  <si>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</si>
  <si>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</si>
  <si>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</si>
  <si>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</si>
  <si>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</si>
  <si>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</si>
  <si>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</si>
  <si>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</si>
  <si>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</si>
  <si>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</si>
  <si>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</si>
  <si>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</si>
  <si>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</si>
  <si>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</si>
  <si>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</si>
  <si>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</si>
  <si>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</si>
  <si>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</si>
  <si>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</si>
  <si>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</si>
  <si>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</si>
  <si>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</si>
  <si>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</si>
  <si>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</si>
  <si>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</si>
  <si>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</si>
  <si>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</si>
  <si>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</si>
  <si>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</si>
  <si>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</si>
  <si>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</si>
  <si>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</si>
  <si>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</si>
  <si>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</si>
  <si>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</si>
  <si>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</si>
  <si>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</si>
  <si>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</si>
  <si>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</si>
  <si>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</si>
  <si>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</si>
  <si>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</si>
  <si>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</si>
  <si>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</si>
  <si>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</si>
  <si>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</si>
  <si>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</si>
  <si>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</si>
  <si>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</si>
  <si>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</si>
  <si>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</si>
  <si>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</si>
  <si>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</si>
  <si>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</si>
  <si>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</si>
  <si>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</si>
  <si>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</si>
  <si>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</si>
  <si>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</si>
  <si>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</si>
  <si>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</si>
  <si>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</si>
  <si>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</si>
  <si>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</si>
  <si>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</si>
  <si>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</si>
  <si>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</si>
  <si>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</si>
  <si>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</si>
  <si>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</si>
  <si>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</si>
  <si>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</si>
  <si>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</si>
  <si>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</si>
  <si>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</si>
  <si>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</si>
  <si>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</si>
  <si>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</si>
  <si>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</si>
  <si>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</si>
  <si>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</si>
  <si>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</si>
  <si>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</si>
  <si>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</si>
  <si>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</si>
  <si>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</si>
  <si>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</si>
  <si>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</si>
  <si>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</si>
  <si>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</si>
  <si>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</si>
  <si>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</si>
  <si>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</si>
  <si>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</si>
  <si>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</si>
  <si>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</si>
  <si>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</si>
  <si>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</si>
  <si>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</si>
  <si>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</si>
  <si>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</si>
  <si>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</si>
  <si>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</si>
  <si>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</si>
  <si>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</si>
  <si>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</si>
  <si>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</si>
  <si>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</si>
  <si>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</si>
  <si>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</si>
  <si>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</si>
  <si>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</si>
  <si>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</si>
  <si>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</si>
  <si>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</si>
  <si>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</si>
  <si>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</si>
  <si>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</si>
  <si>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</si>
  <si>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</si>
  <si>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</si>
  <si>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</si>
  <si>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</si>
  <si>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</si>
  <si>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</si>
  <si>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</si>
  <si>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</si>
  <si>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</si>
  <si>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</si>
  <si>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</si>
  <si>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</si>
  <si>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</si>
  <si>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</si>
  <si>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</si>
  <si>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</si>
  <si>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</si>
  <si>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</si>
  <si>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</si>
  <si>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</si>
  <si>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</si>
  <si>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</si>
  <si>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</si>
  <si>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</si>
  <si>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</si>
  <si>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</si>
  <si>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</si>
  <si>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</si>
  <si>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</si>
  <si>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</si>
  <si>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</si>
  <si>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</si>
  <si>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</si>
  <si>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</si>
  <si>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</si>
  <si>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</si>
  <si>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</si>
  <si>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</si>
  <si>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</si>
  <si>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</si>
  <si>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</si>
  <si>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</si>
  <si>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</si>
  <si>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</si>
  <si>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</si>
  <si>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</si>
  <si>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</si>
  <si>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</si>
  <si>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</si>
  <si>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</si>
  <si>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</si>
  <si>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</si>
  <si>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</si>
  <si>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</si>
  <si>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</si>
  <si>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</si>
  <si>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</si>
  <si>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</si>
  <si>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</si>
  <si>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</si>
  <si>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</si>
  <si>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</si>
  <si>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</si>
  <si>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</si>
  <si>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</si>
  <si>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</si>
  <si>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</si>
  <si>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</si>
  <si>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</si>
  <si>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</si>
  <si>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</si>
  <si>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</si>
  <si>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</si>
  <si>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</si>
  <si>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</si>
  <si>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</si>
  <si>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</si>
  <si>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</si>
  <si>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</si>
  <si>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</si>
  <si>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</si>
  <si>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</si>
  <si>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</si>
  <si>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</si>
  <si>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</si>
  <si>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</si>
  <si>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</si>
  <si>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</si>
  <si>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</si>
  <si>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</si>
  <si>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</si>
  <si>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</si>
  <si>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</si>
  <si>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</si>
  <si>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</si>
  <si>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</si>
  <si>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</si>
  <si>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</si>
  <si>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</si>
  <si>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</si>
  <si>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</si>
  <si>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</si>
  <si>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</si>
  <si>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</si>
  <si>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</si>
  <si>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</si>
  <si>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</si>
  <si>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</si>
  <si>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</si>
  <si>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</si>
  <si>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</si>
  <si>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</si>
  <si>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</si>
  <si>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</si>
  <si>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</si>
  <si>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</si>
  <si>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</si>
  <si>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</si>
  <si>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</si>
  <si>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</si>
  <si>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</si>
  <si>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</si>
  <si>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</si>
  <si>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</si>
  <si>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</si>
  <si>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</si>
  <si>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</si>
  <si>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</si>
  <si>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</si>
  <si>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</si>
  <si>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</si>
  <si>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</si>
  <si>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</si>
  <si>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</si>
  <si>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</si>
  <si>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</si>
  <si>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</si>
  <si>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</si>
  <si>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</si>
  <si>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</si>
  <si>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</si>
  <si>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</si>
  <si>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</si>
  <si>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</si>
  <si>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</si>
  <si>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</si>
  <si>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</si>
  <si>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</si>
  <si>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</si>
  <si>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</si>
  <si>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</si>
  <si>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</si>
  <si>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</si>
  <si>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</si>
  <si>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</si>
  <si>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</si>
  <si>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</si>
  <si>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</si>
  <si>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</si>
  <si>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</si>
  <si>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</si>
  <si>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</si>
  <si>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</si>
  <si>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</si>
  <si>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</si>
  <si>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</si>
  <si>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</si>
  <si>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</si>
  <si>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</si>
  <si>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</si>
  <si>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</si>
  <si>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</si>
  <si>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</si>
  <si>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</si>
  <si>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</si>
  <si>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</si>
  <si>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</si>
  <si>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</si>
  <si>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</si>
  <si>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</si>
  <si>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</si>
  <si>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</si>
  <si>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</si>
  <si>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</si>
  <si>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</si>
  <si>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</si>
  <si>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</si>
  <si>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</si>
  <si>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</si>
  <si>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</si>
  <si>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</si>
  <si>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</si>
  <si>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</si>
  <si>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</si>
  <si>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</si>
  <si>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</si>
  <si>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</si>
  <si>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</si>
  <si>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</si>
  <si>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</si>
  <si>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</si>
  <si>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</si>
  <si>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</si>
  <si>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</si>
  <si>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</si>
  <si>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</si>
  <si>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</si>
  <si>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</si>
  <si>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</si>
  <si>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</si>
  <si>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</si>
  <si>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</si>
  <si>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</si>
  <si>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</si>
  <si>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</si>
  <si>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</si>
  <si>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</si>
  <si>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</si>
  <si>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</si>
  <si>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</si>
  <si>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</si>
  <si>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</si>
  <si>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</si>
  <si>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</si>
  <si>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</si>
  <si>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</si>
  <si>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</si>
  <si>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</si>
  <si>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</si>
  <si>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</si>
  <si>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</si>
  <si>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</si>
  <si>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</si>
  <si>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</si>
  <si>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</si>
  <si>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</si>
  <si>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</si>
  <si>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</si>
  <si>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</si>
  <si>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</si>
  <si>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</si>
  <si>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</si>
  <si>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</si>
  <si>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</si>
  <si>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</si>
  <si>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</si>
  <si>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</si>
  <si>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</si>
  <si>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</si>
  <si>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</si>
  <si>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</si>
  <si>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</si>
  <si>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</si>
  <si>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</si>
  <si>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</si>
  <si>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</si>
  <si>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</si>
  <si>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</si>
  <si>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</si>
  <si>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</si>
  <si>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</si>
  <si>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</si>
  <si>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</si>
  <si>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</si>
  <si>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</si>
  <si>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</si>
  <si>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</si>
  <si>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</si>
  <si>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</si>
  <si>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</si>
  <si>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</si>
  <si>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</si>
  <si>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</si>
  <si>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</si>
  <si>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</si>
  <si>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</si>
  <si>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</si>
  <si>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</si>
  <si>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</si>
  <si>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</si>
  <si>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</si>
  <si>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</si>
  <si>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</si>
  <si>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</si>
  <si>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</si>
  <si>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</si>
  <si>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</si>
  <si>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</si>
  <si>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</si>
  <si>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</si>
  <si>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</si>
  <si>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</si>
  <si>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</si>
  <si>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</si>
  <si>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</si>
  <si>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</si>
  <si>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</si>
  <si>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</si>
  <si>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</si>
  <si>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</si>
  <si>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</si>
  <si>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</si>
  <si>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</si>
  <si>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</si>
  <si>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</si>
  <si>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</si>
  <si>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</si>
  <si>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</si>
  <si>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</si>
  <si>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</si>
  <si>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</si>
  <si>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</si>
  <si>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</si>
  <si>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</si>
  <si>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</si>
  <si>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</si>
  <si>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</si>
  <si>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</si>
  <si>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</si>
  <si>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</si>
  <si>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</si>
  <si>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</si>
  <si>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</si>
  <si>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</si>
  <si>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</si>
  <si>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</si>
  <si>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</si>
  <si>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</si>
  <si>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</si>
  <si>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</si>
  <si>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</si>
  <si>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</si>
  <si>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</si>
  <si>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</si>
  <si>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</si>
  <si>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</si>
  <si>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</si>
  <si>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</si>
  <si>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</si>
  <si>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</si>
  <si>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</si>
  <si>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</si>
  <si>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</si>
  <si>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</si>
  <si>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</si>
  <si>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</si>
  <si>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</si>
  <si>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</si>
  <si>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</si>
  <si>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</si>
  <si>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</si>
  <si>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</si>
  <si>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</si>
  <si>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</si>
  <si>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</si>
  <si>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</si>
  <si>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</si>
  <si>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</si>
  <si>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</si>
  <si>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</si>
  <si>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</si>
  <si>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</si>
  <si>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</si>
  <si>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</si>
  <si>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</si>
  <si>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</si>
  <si>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</si>
  <si>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</si>
  <si>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</si>
  <si>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</si>
  <si>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</si>
  <si>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</si>
  <si>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</si>
  <si>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</si>
  <si>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</si>
  <si>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</si>
  <si>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</si>
  <si>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</si>
  <si>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</si>
  <si>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</si>
  <si>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</si>
  <si>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</si>
  <si>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</si>
  <si>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</si>
  <si>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</si>
  <si>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</si>
  <si>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</si>
  <si>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</si>
  <si>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</si>
  <si>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</si>
  <si>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</si>
  <si>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</si>
  <si>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</si>
  <si>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</si>
  <si>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</si>
  <si>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</si>
  <si>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</si>
  <si>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</si>
  <si>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</si>
  <si>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</si>
  <si>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</si>
  <si>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</si>
  <si>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</si>
  <si>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</si>
  <si>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</si>
  <si>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</si>
  <si>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</si>
  <si>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</si>
  <si>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</si>
  <si>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</si>
  <si>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</si>
  <si>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</si>
  <si>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</si>
  <si>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</si>
  <si>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</si>
  <si>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</si>
  <si>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</si>
  <si>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</si>
  <si>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</si>
  <si>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</si>
  <si>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</si>
  <si>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</si>
  <si>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</si>
  <si>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</si>
  <si>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</si>
  <si>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</si>
  <si>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</si>
  <si>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</si>
  <si>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</si>
  <si>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</si>
  <si>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</si>
  <si>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</si>
  <si>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</si>
  <si>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</si>
  <si>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</si>
  <si>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</si>
  <si>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</si>
  <si>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</si>
  <si>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</si>
  <si>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</si>
  <si>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</si>
  <si>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</si>
  <si>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</si>
  <si>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</si>
  <si>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</si>
  <si>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</si>
  <si>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</si>
  <si>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</si>
  <si>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</si>
  <si>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</si>
  <si>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</si>
  <si>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</si>
  <si>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</si>
  <si>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</si>
  <si>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</si>
  <si>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</si>
  <si>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</si>
  <si>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</si>
  <si>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</si>
  <si>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</si>
  <si>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</si>
  <si>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</si>
  <si>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</si>
  <si>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</si>
  <si>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</si>
  <si>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</si>
  <si>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</si>
  <si>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</si>
  <si>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</si>
  <si>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</si>
  <si>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</si>
  <si>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</si>
  <si>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</si>
  <si>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</si>
  <si>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</si>
  <si>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</si>
  <si>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</si>
  <si>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</si>
  <si>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</si>
  <si>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</si>
  <si>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</si>
  <si>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</si>
  <si>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</si>
  <si>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</si>
  <si>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</si>
  <si>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</si>
  <si>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</si>
  <si>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</si>
  <si>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</si>
  <si>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</si>
  <si>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</si>
  <si>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</si>
  <si>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</si>
  <si>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</si>
  <si>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</si>
  <si>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</si>
  <si>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</si>
  <si>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</si>
  <si>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</si>
  <si>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</si>
  <si>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</si>
  <si>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</si>
  <si>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</si>
  <si>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</si>
  <si>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</si>
  <si>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</si>
  <si>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</si>
  <si>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</si>
  <si>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</si>
  <si>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</si>
  <si>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</si>
  <si>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</si>
  <si>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</si>
  <si>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</si>
  <si>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</si>
  <si>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</si>
  <si>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</si>
  <si>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</si>
  <si>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</si>
  <si>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</si>
  <si>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</si>
  <si>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</si>
  <si>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</si>
  <si>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</si>
  <si>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</si>
  <si>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</si>
  <si>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</si>
  <si>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</si>
  <si>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</si>
  <si>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</si>
  <si>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</si>
  <si>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</si>
  <si>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</si>
  <si>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</si>
  <si>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</si>
  <si>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</si>
  <si>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</si>
  <si>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</si>
  <si>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</si>
  <si>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</si>
  <si>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</si>
  <si>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</si>
  <si>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</si>
  <si>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</si>
  <si>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</si>
  <si>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</si>
  <si>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</si>
  <si>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</si>
  <si>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</si>
  <si>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</si>
  <si>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</si>
  <si>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</si>
  <si>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</si>
  <si>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</si>
  <si>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</si>
  <si>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</si>
  <si>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</si>
  <si>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</si>
  <si>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</si>
  <si>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</si>
  <si>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</si>
  <si>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</si>
  <si>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</si>
  <si>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</si>
  <si>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</si>
  <si>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</si>
  <si>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</si>
  <si>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</si>
  <si>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</si>
  <si>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</si>
  <si>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</si>
  <si>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</si>
  <si>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</si>
  <si>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</si>
  <si>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</si>
  <si>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</si>
  <si>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</si>
  <si>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</si>
  <si>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</si>
  <si>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</si>
  <si>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</si>
  <si>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</si>
  <si>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</si>
  <si>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</si>
  <si>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</si>
  <si>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</si>
  <si>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</si>
  <si>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</si>
  <si>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</si>
  <si>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</si>
  <si>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</si>
  <si>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</si>
  <si>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</si>
  <si>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</si>
  <si>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</si>
  <si>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</si>
  <si>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</si>
  <si>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</si>
  <si>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</si>
  <si>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</si>
  <si>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</si>
  <si>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</si>
  <si>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</si>
  <si>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</si>
  <si>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</si>
  <si>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</si>
  <si>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</si>
  <si>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</si>
  <si>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</si>
  <si>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</si>
  <si>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</si>
  <si>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</si>
  <si>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</si>
  <si>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</si>
  <si>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</si>
  <si>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</si>
  <si>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</si>
  <si>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</si>
  <si>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</si>
  <si>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</si>
  <si>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</si>
  <si>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</si>
  <si>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</si>
  <si>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</si>
  <si>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</si>
  <si>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</si>
  <si>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</si>
  <si>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</si>
  <si>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</si>
  <si>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</si>
  <si>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</si>
  <si>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</si>
  <si>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</si>
  <si>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</si>
  <si>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</si>
  <si>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</si>
  <si>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</si>
  <si>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</si>
  <si>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</si>
  <si>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</si>
  <si>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</si>
  <si>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</si>
  <si>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</si>
  <si>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</si>
  <si>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</si>
  <si>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</si>
  <si>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</si>
  <si>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</si>
  <si>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</si>
  <si>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</si>
  <si>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</si>
  <si>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</si>
  <si>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</si>
  <si>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</si>
  <si>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</si>
  <si>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</si>
  <si>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</si>
  <si>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</si>
  <si>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</si>
  <si>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</si>
  <si>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</si>
  <si>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</si>
  <si>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</si>
  <si>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</si>
  <si>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</si>
  <si>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</si>
  <si>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</si>
  <si>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</si>
  <si>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</si>
  <si>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</si>
  <si>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</si>
  <si>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</si>
  <si>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</si>
  <si>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</si>
  <si>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</si>
  <si>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</si>
  <si>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</si>
  <si>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</si>
  <si>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</si>
  <si>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</si>
  <si>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</si>
  <si>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</si>
  <si>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</si>
  <si>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</si>
  <si>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</si>
  <si>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</si>
  <si>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</si>
  <si>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</si>
  <si>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</si>
  <si>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</si>
  <si>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</si>
  <si>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</si>
  <si>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</si>
  <si>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</si>
  <si>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</si>
  <si>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</si>
  <si>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</si>
  <si>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</si>
  <si>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</si>
  <si>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</si>
  <si>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</si>
  <si>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</si>
  <si>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</si>
  <si>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</si>
  <si>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</si>
  <si>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</si>
  <si>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</si>
  <si>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</si>
  <si>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</si>
  <si>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</si>
  <si>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</si>
  <si>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</si>
  <si>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</si>
  <si>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</si>
  <si>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</si>
  <si>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</si>
  <si>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</si>
  <si>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</si>
  <si>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</si>
  <si>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</si>
  <si>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</si>
  <si>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</si>
  <si>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</si>
  <si>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</si>
  <si>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</si>
  <si>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</si>
  <si>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</si>
  <si>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</si>
  <si>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</si>
  <si>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</si>
  <si>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</si>
  <si>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</si>
  <si>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</si>
  <si>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</si>
  <si>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</si>
  <si>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</si>
  <si>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</si>
  <si>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</si>
  <si>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</si>
  <si>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</si>
  <si>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</si>
  <si>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</si>
  <si>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</si>
  <si>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</si>
  <si>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</si>
  <si>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</si>
  <si>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</si>
  <si>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</si>
  <si>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</si>
  <si>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</si>
  <si>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</si>
  <si>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</si>
  <si>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</si>
  <si>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</si>
  <si>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</si>
  <si>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</si>
  <si>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</si>
  <si>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</si>
  <si>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</si>
  <si>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</si>
  <si>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</si>
  <si>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</si>
  <si>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</si>
  <si>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</si>
  <si>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</si>
  <si>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</si>
  <si>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</si>
  <si>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</si>
  <si>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</si>
  <si>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</si>
  <si>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</si>
  <si>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</si>
  <si>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</si>
  <si>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</si>
  <si>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</si>
  <si>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</si>
  <si>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</si>
  <si>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</si>
  <si>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</si>
  <si>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</si>
  <si>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</si>
  <si>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</si>
  <si>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</si>
  <si>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</si>
  <si>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</si>
  <si>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</si>
  <si>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</si>
  <si>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</si>
  <si>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</si>
  <si>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</si>
  <si>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</si>
  <si>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</si>
  <si>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</si>
  <si>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</si>
  <si>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</si>
  <si>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</si>
  <si>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</si>
  <si>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</si>
  <si>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</si>
  <si>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</si>
  <si>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</si>
  <si>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</si>
  <si>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</si>
  <si>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</si>
  <si>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</si>
  <si>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</si>
  <si>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</si>
  <si>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</si>
  <si>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</si>
  <si>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</si>
  <si>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</si>
  <si>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</si>
  <si>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</si>
  <si>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</si>
  <si>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</si>
  <si>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</si>
  <si>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</si>
  <si>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</si>
  <si>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</si>
  <si>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</si>
  <si>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</si>
  <si>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</si>
  <si>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</si>
  <si>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</si>
  <si>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</si>
  <si>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</si>
  <si>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</si>
  <si>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</si>
  <si>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</si>
  <si>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</si>
  <si>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</si>
  <si>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</si>
  <si>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</si>
  <si>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</si>
  <si>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</si>
  <si>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</si>
  <si>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</si>
  <si>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</si>
  <si>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</si>
  <si>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</si>
  <si>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</si>
  <si>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</si>
  <si>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</si>
  <si>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</si>
  <si>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</si>
  <si>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</si>
  <si>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</si>
  <si>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</si>
  <si>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</si>
  <si>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</si>
  <si>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</si>
  <si>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</si>
  <si>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</si>
  <si>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</si>
  <si>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</si>
  <si>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</si>
  <si>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</si>
  <si>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</si>
  <si>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</si>
  <si>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</si>
  <si>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</si>
  <si>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</si>
  <si>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</si>
  <si>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</si>
  <si>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</si>
  <si>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</si>
  <si>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</si>
  <si>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</si>
  <si>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</si>
  <si>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</si>
  <si>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</si>
  <si>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</si>
  <si>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</si>
  <si>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</si>
  <si>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</si>
  <si>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</si>
  <si>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</si>
  <si>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</si>
  <si>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</si>
  <si>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</si>
  <si>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</si>
  <si>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</si>
  <si>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</si>
  <si>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</si>
  <si>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</si>
  <si>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</si>
  <si>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</si>
  <si>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</si>
  <si>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</si>
  <si>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</si>
  <si>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</si>
  <si>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</si>
  <si>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</si>
  <si>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</si>
  <si>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</si>
  <si>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</si>
  <si>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</si>
  <si>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</si>
  <si>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</si>
  <si>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</si>
  <si>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</si>
  <si>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</si>
  <si>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</si>
  <si>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</si>
  <si>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</si>
  <si>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</si>
  <si>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</si>
  <si>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</si>
  <si>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</si>
  <si>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</si>
  <si>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</si>
  <si>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</si>
  <si>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</si>
  <si>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</si>
  <si>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</si>
  <si>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</si>
  <si>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</si>
  <si>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</si>
  <si>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</si>
  <si>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</si>
  <si>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</si>
  <si>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</si>
  <si>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</si>
  <si>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</si>
  <si>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</si>
  <si>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</si>
  <si>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</si>
  <si>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</si>
  <si>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</si>
  <si>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</si>
  <si>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</si>
  <si>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</si>
  <si>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</si>
  <si>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</si>
  <si>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</si>
  <si>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</si>
  <si>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</si>
  <si>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</si>
  <si>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</si>
  <si>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</si>
  <si>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</si>
  <si>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</si>
  <si>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</si>
  <si>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</si>
  <si>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</si>
  <si>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</si>
  <si>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</si>
  <si>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</si>
  <si>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</si>
  <si>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</si>
  <si>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</si>
  <si>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</si>
  <si>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</si>
  <si>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</si>
  <si>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</si>
  <si>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</si>
  <si>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</si>
  <si>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</si>
  <si>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</si>
  <si>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</si>
  <si>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</si>
  <si>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</si>
  <si>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</si>
  <si>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</si>
  <si>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</si>
  <si>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</si>
  <si>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</si>
  <si>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</si>
  <si>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</si>
  <si>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</si>
  <si>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</si>
  <si>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</si>
  <si>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</si>
  <si>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</si>
  <si>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</si>
  <si>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</si>
  <si>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</si>
  <si>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</si>
  <si>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</si>
  <si>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</si>
  <si>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</si>
  <si>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</si>
  <si>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</si>
  <si>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</si>
  <si>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</si>
  <si>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</si>
  <si>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</si>
  <si>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</si>
  <si>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</si>
  <si>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</si>
  <si>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</si>
  <si>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</si>
  <si>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</si>
  <si>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</si>
  <si>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</si>
  <si>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</si>
  <si>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</si>
  <si>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</si>
  <si>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</si>
  <si>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</si>
  <si>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</si>
  <si>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</si>
  <si>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</si>
  <si>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</si>
  <si>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</si>
  <si>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</si>
  <si>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</si>
  <si>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</si>
  <si>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</si>
  <si>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</si>
  <si>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</si>
  <si>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</si>
  <si>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</si>
  <si>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</si>
  <si>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</si>
  <si>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</si>
  <si>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</si>
  <si>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</si>
  <si>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</si>
  <si>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</si>
  <si>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</si>
  <si>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</si>
  <si>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</si>
  <si>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</si>
  <si>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</si>
  <si>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</si>
  <si>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</si>
  <si>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</si>
  <si>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</si>
  <si>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</si>
  <si>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</si>
  <si>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</si>
  <si>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</si>
  <si>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</si>
  <si>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</si>
  <si>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</si>
  <si>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</si>
  <si>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</si>
  <si>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</si>
  <si>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</si>
  <si>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</si>
  <si>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</si>
  <si>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</si>
  <si>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</si>
  <si>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</si>
  <si>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</si>
  <si>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</si>
  <si>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</si>
  <si>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</si>
  <si>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</si>
  <si>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</si>
  <si>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</si>
  <si>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</si>
  <si>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</si>
  <si>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</si>
  <si>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</si>
  <si>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</si>
  <si>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</si>
  <si>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</si>
  <si>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</si>
  <si>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</si>
  <si>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</si>
  <si>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</si>
  <si>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</si>
  <si>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</si>
  <si>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</si>
  <si>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</si>
  <si>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</si>
  <si>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</si>
  <si>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</si>
  <si>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</si>
  <si>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</si>
  <si>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</si>
  <si>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</si>
  <si>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</si>
  <si>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</si>
  <si>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</si>
  <si>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</si>
  <si>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</si>
  <si>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</si>
  <si>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</si>
  <si>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</si>
  <si>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</si>
  <si>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</si>
  <si>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</si>
  <si>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</si>
  <si>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</si>
  <si>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</si>
  <si>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</si>
  <si>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</si>
  <si>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</si>
  <si>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</si>
  <si>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</si>
  <si>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</si>
  <si>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</si>
  <si>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</si>
  <si>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</si>
  <si>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</si>
  <si>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</si>
  <si>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</si>
  <si>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</si>
  <si>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</si>
  <si>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</si>
  <si>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</si>
  <si>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</si>
  <si>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</si>
  <si>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</si>
  <si>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</si>
  <si>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</si>
  <si>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</si>
  <si>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</si>
  <si>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</si>
  <si>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</si>
  <si>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</si>
  <si>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</si>
  <si>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</si>
  <si>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</si>
  <si>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</si>
  <si>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</si>
  <si>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</si>
  <si>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</si>
  <si>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</si>
  <si>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</si>
  <si>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</si>
  <si>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</si>
  <si>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</si>
  <si>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</si>
  <si>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</si>
  <si>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</si>
  <si>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</si>
  <si>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</si>
  <si>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</si>
  <si>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</si>
  <si>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</si>
  <si>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</si>
  <si>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</si>
  <si>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</si>
  <si>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</si>
  <si>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</si>
  <si>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</si>
  <si>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</si>
  <si>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</si>
  <si>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</si>
  <si>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</si>
  <si>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</si>
  <si>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</si>
  <si>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</si>
  <si>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</si>
  <si>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</si>
  <si>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</si>
  <si>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</si>
  <si>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</si>
  <si>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</si>
  <si>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</si>
  <si>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</si>
  <si>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</si>
  <si>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</si>
  <si>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</si>
  <si>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</si>
  <si>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</si>
  <si>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</si>
  <si>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</si>
  <si>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</si>
  <si>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</si>
  <si>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</si>
  <si>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</si>
  <si>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</si>
  <si>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</si>
  <si>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</si>
  <si>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</si>
  <si>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</si>
  <si>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</si>
  <si>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</si>
  <si>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</si>
  <si>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</si>
  <si>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</si>
  <si>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</si>
  <si>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</si>
  <si>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</si>
  <si>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</si>
  <si>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</si>
  <si>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</si>
  <si>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</si>
  <si>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</si>
  <si>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</si>
  <si>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</si>
  <si>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</si>
  <si>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</si>
  <si>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</si>
  <si>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</si>
  <si>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</si>
  <si>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</si>
  <si>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</si>
  <si>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</si>
  <si>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</si>
  <si>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</si>
  <si>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</si>
  <si>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</si>
  <si>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</si>
  <si>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</si>
  <si>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</si>
  <si>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</si>
  <si>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</si>
  <si>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</si>
  <si>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</si>
  <si>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</si>
  <si>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</si>
  <si>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</si>
  <si>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</si>
  <si>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</si>
  <si>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</si>
  <si>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</si>
  <si>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</si>
  <si>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</si>
  <si>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</si>
  <si>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</si>
  <si>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</si>
  <si>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</si>
  <si>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</si>
  <si>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</si>
  <si>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</si>
  <si>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</si>
  <si>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</si>
  <si>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</si>
  <si>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</si>
  <si>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</si>
  <si>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</si>
  <si>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</si>
  <si>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</si>
  <si>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</si>
  <si>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</si>
  <si>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</si>
  <si>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</si>
  <si>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</si>
  <si>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</si>
  <si>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</si>
  <si>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</si>
  <si>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</si>
  <si>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</si>
  <si>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</si>
  <si>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</si>
  <si>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</si>
  <si>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</si>
  <si>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</si>
  <si>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</si>
  <si>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</si>
  <si>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</si>
  <si>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</si>
  <si>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</si>
  <si>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</si>
  <si>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</si>
  <si>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</si>
  <si>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</si>
  <si>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</si>
  <si>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</si>
  <si>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</si>
  <si>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</si>
  <si>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</si>
  <si>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</si>
  <si>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</si>
  <si>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</si>
  <si>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</si>
  <si>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</si>
  <si>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</si>
  <si>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</si>
  <si>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</si>
  <si>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</si>
  <si>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</si>
  <si>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</si>
  <si>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</si>
  <si>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</si>
  <si>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</si>
  <si>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</si>
  <si>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</si>
  <si>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</si>
  <si>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</si>
  <si>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</si>
  <si>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</si>
  <si>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</si>
  <si>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</si>
  <si>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</si>
  <si>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</si>
  <si>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</si>
  <si>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</si>
  <si>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</si>
  <si>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</si>
  <si>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</si>
  <si>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</si>
  <si>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</si>
  <si>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</si>
  <si>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</si>
  <si>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</si>
  <si>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</si>
  <si>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</si>
  <si>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</si>
  <si>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</si>
  <si>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</si>
  <si>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</si>
  <si>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</si>
  <si>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</si>
  <si>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</si>
  <si>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</si>
  <si>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</si>
  <si>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</si>
  <si>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</si>
  <si>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</si>
  <si>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</si>
  <si>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</si>
  <si>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</si>
  <si>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</si>
  <si>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</si>
  <si>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</si>
  <si>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</si>
  <si>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</si>
  <si>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</si>
  <si>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</si>
  <si>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</si>
  <si>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</si>
  <si>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</si>
  <si>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</si>
  <si>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</si>
  <si>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</si>
  <si>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</si>
  <si>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</si>
  <si>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</si>
  <si>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</si>
  <si>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</si>
  <si>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</si>
  <si>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</si>
  <si>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</si>
  <si>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</si>
  <si>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</si>
  <si>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</si>
  <si>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</si>
  <si>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</si>
  <si>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</si>
  <si>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</si>
  <si>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</si>
  <si>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</si>
  <si>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</si>
  <si>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</si>
  <si>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</si>
  <si>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</si>
  <si>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</si>
  <si>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</si>
  <si>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</si>
  <si>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</si>
  <si>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</si>
  <si>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</si>
  <si>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</si>
  <si>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</si>
  <si>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</si>
  <si>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</si>
  <si>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</si>
  <si>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</si>
  <si>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</si>
  <si>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</si>
  <si>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</si>
  <si>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</si>
  <si>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</si>
  <si>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</si>
  <si>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</si>
  <si>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</si>
  <si>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</si>
  <si>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</si>
  <si>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</si>
  <si>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</si>
  <si>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</si>
  <si>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</si>
  <si>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</si>
  <si>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</si>
  <si>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</si>
  <si>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</si>
  <si>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</si>
  <si>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</si>
  <si>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</si>
  <si>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</si>
  <si>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</si>
  <si>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</si>
  <si>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</si>
  <si>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</si>
  <si>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</si>
  <si>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</si>
  <si>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</si>
  <si>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</si>
  <si>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</si>
  <si>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</si>
  <si>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</si>
  <si>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</si>
  <si>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</si>
  <si>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</si>
  <si>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</si>
  <si>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</si>
  <si>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</si>
  <si>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</si>
  <si>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</si>
  <si>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</si>
  <si>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</si>
  <si>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</si>
  <si>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</si>
  <si>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</si>
  <si>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</si>
  <si>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</si>
  <si>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</si>
  <si>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</si>
  <si>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</si>
  <si>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</si>
  <si>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</si>
  <si>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</si>
  <si>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</si>
  <si>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</si>
  <si>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</si>
  <si>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</si>
  <si>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</si>
  <si>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</si>
  <si>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</si>
  <si>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</si>
  <si>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</si>
  <si>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</si>
  <si>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</si>
  <si>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</si>
  <si>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</si>
  <si>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</si>
  <si>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</si>
  <si>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</si>
  <si>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</si>
  <si>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</si>
  <si>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</si>
  <si>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</si>
  <si>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</si>
  <si>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</si>
  <si>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</si>
  <si>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</si>
  <si>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</si>
  <si>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</si>
  <si>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</si>
  <si>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</si>
  <si>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</si>
  <si>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</si>
  <si>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</si>
  <si>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</si>
  <si>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</si>
  <si>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</si>
  <si>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</si>
  <si>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</si>
  <si>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</si>
  <si>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</si>
  <si>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</si>
  <si>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</si>
  <si>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</si>
  <si>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</si>
  <si>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</si>
  <si>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</si>
  <si>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</si>
  <si>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</si>
  <si>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</si>
  <si>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</si>
  <si>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</si>
  <si>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</si>
  <si>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</si>
  <si>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</si>
  <si>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</si>
  <si>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</si>
  <si>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</si>
  <si>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</si>
  <si>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</si>
  <si>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</si>
  <si>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</si>
  <si>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</si>
  <si>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</si>
  <si>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</si>
  <si>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</si>
  <si>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</si>
  <si>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</si>
  <si>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</si>
  <si>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</si>
  <si>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</si>
  <si>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</si>
  <si>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</si>
  <si>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</si>
  <si>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</si>
  <si>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</si>
  <si>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</si>
  <si>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</si>
  <si>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</si>
  <si>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</si>
  <si>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</si>
  <si>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</si>
  <si>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</si>
  <si>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</si>
  <si>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</si>
  <si>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</si>
  <si>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</si>
  <si>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</si>
  <si>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</si>
  <si>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</si>
  <si>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</si>
  <si>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</si>
  <si>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</si>
  <si>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</si>
  <si>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</si>
  <si>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</si>
  <si>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</si>
  <si>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</si>
  <si>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</si>
  <si>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</si>
  <si>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</si>
  <si>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</si>
  <si>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</si>
  <si>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</si>
  <si>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</si>
  <si>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</si>
  <si>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</si>
  <si>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</si>
  <si>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</si>
  <si>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</si>
  <si>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</si>
  <si>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</si>
  <si>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</si>
  <si>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</si>
  <si>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</si>
  <si>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</si>
  <si>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</si>
  <si>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</si>
  <si>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</si>
  <si>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</si>
  <si>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</si>
  <si>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</si>
  <si>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</si>
  <si>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</si>
  <si>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</si>
  <si>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</si>
  <si>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</si>
  <si>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</si>
  <si>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</si>
  <si>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</si>
  <si>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</si>
  <si>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</si>
  <si>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</si>
  <si>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</si>
  <si>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</si>
  <si>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</si>
  <si>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</si>
  <si>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</si>
  <si>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</si>
  <si>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</si>
  <si>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</si>
  <si>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</si>
  <si>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</si>
  <si>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</si>
  <si>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</si>
  <si>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</si>
  <si>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</si>
  <si>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</si>
  <si>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</si>
  <si>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</si>
  <si>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</si>
  <si>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</si>
  <si>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</si>
  <si>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</si>
  <si>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</si>
  <si>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</si>
  <si>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</si>
  <si>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</si>
  <si>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</si>
  <si>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</si>
  <si>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</si>
  <si>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</si>
  <si>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</si>
  <si>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</si>
  <si>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</si>
  <si>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</si>
  <si>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</si>
  <si>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</si>
  <si>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</si>
  <si>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</si>
  <si>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</si>
  <si>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</si>
  <si>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</si>
  <si>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</si>
  <si>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</si>
  <si>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</si>
  <si>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</si>
  <si>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</si>
  <si>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</si>
  <si>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</si>
  <si>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</si>
  <si>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</si>
  <si>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</si>
  <si>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</si>
  <si>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</si>
  <si>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</si>
  <si>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</si>
  <si>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</si>
  <si>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</si>
  <si>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</si>
  <si>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</si>
  <si>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</si>
  <si>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</si>
  <si>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</si>
  <si>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</si>
  <si>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</si>
  <si>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</si>
  <si>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</si>
  <si>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</si>
  <si>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</si>
  <si>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</si>
  <si>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</si>
  <si>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</si>
  <si>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</si>
  <si>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</si>
  <si>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</si>
  <si>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</si>
  <si>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</si>
  <si>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</si>
  <si>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</si>
  <si>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</si>
  <si>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</si>
  <si>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</si>
  <si>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</si>
  <si>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</si>
  <si>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</si>
  <si>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</si>
  <si>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</si>
  <si>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</si>
  <si>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</si>
  <si>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</si>
  <si>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</si>
  <si>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</si>
  <si>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</si>
  <si>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</si>
  <si>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</si>
  <si>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</si>
  <si>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</si>
  <si>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</si>
  <si>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</si>
  <si>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</si>
  <si>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</si>
  <si>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</si>
  <si>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</si>
  <si>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</si>
  <si>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</si>
  <si>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</si>
  <si>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</si>
  <si>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</si>
  <si>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</si>
  <si>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</si>
  <si>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</si>
  <si>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</si>
  <si>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</si>
  <si>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</si>
  <si>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</si>
  <si>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</si>
  <si>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</si>
  <si>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</si>
  <si>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</si>
  <si>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</si>
  <si>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</si>
  <si>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</si>
  <si>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</si>
  <si>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</si>
  <si>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</si>
  <si>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</si>
  <si>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</si>
  <si>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</si>
  <si>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</si>
  <si>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</si>
  <si>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</si>
  <si>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</si>
  <si>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</si>
  <si>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</si>
  <si>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</si>
  <si>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</si>
  <si>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</si>
  <si>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</si>
  <si>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</si>
  <si>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</si>
  <si>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</si>
  <si>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</si>
  <si>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</si>
  <si>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</si>
  <si>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</si>
  <si>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</si>
  <si>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</si>
  <si>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</si>
  <si>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</si>
  <si>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</si>
  <si>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</si>
  <si>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</si>
  <si>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</si>
  <si>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</si>
  <si>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</si>
  <si>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</si>
  <si>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</si>
  <si>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</si>
  <si>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</si>
  <si>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</si>
  <si>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</si>
  <si>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</si>
  <si>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</si>
  <si>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</si>
  <si>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</si>
  <si>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</si>
  <si>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</si>
  <si>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</si>
  <si>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</si>
  <si>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</si>
  <si>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</si>
  <si>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</si>
  <si>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</si>
  <si>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</si>
  <si>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</si>
  <si>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</si>
  <si>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</si>
  <si>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</si>
  <si>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</si>
  <si>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</si>
  <si>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</si>
  <si>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</si>
  <si>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</si>
  <si>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</si>
  <si>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</si>
  <si>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</si>
  <si>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</si>
  <si>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</si>
  <si>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</si>
  <si>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</si>
  <si>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</si>
  <si>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</si>
  <si>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</si>
  <si>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</si>
  <si>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</si>
  <si>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</si>
  <si>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</si>
  <si>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</si>
  <si>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</si>
  <si>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</si>
  <si>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</si>
  <si>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</si>
  <si>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</si>
  <si>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</si>
  <si>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</si>
  <si>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</si>
  <si>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</si>
  <si>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</si>
  <si>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</si>
  <si>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</si>
  <si>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</si>
  <si>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</si>
  <si>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</si>
  <si>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</si>
  <si>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</si>
  <si>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</si>
  <si>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</si>
  <si>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</si>
  <si>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</si>
  <si>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</si>
  <si>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</si>
  <si>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</si>
  <si>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</si>
  <si>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</si>
  <si>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</si>
  <si>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</si>
  <si>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</si>
  <si>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</si>
  <si>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</si>
  <si>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</si>
  <si>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</si>
  <si>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</si>
  <si>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</si>
  <si>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</si>
  <si>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</si>
  <si>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</si>
  <si>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</si>
  <si>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</si>
  <si>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</si>
  <si>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</si>
  <si>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</si>
  <si>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</si>
  <si>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</si>
  <si>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</si>
  <si>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</si>
  <si>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</si>
  <si>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</si>
  <si>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</si>
  <si>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</si>
  <si>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</si>
  <si>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</si>
  <si>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</si>
  <si>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</si>
  <si>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</si>
  <si>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</si>
  <si>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</si>
  <si>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</si>
  <si>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</si>
  <si>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</si>
  <si>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</si>
  <si>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</si>
  <si>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</si>
  <si>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</si>
  <si>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</si>
  <si>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</si>
  <si>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</si>
  <si>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</si>
  <si>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</si>
  <si>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</si>
  <si>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</si>
  <si>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</si>
  <si>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</si>
  <si>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</si>
  <si>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</si>
  <si>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</si>
  <si>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</si>
  <si>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</si>
  <si>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</si>
  <si>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</si>
  <si>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</si>
  <si>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</si>
  <si>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</si>
  <si>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</si>
  <si>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</si>
  <si>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</si>
  <si>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</si>
  <si>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</si>
  <si>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</si>
  <si>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</si>
  <si>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</si>
  <si>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</si>
  <si>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</si>
  <si>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</si>
  <si>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</si>
  <si>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</si>
  <si>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</si>
  <si>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</si>
  <si>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</si>
  <si>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</si>
  <si>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</si>
  <si>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</si>
  <si>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</si>
  <si>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</si>
  <si>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</si>
  <si>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</si>
  <si>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</si>
  <si>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</si>
  <si>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</si>
  <si>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</si>
  <si>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</si>
  <si>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</si>
  <si>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</si>
  <si>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</si>
  <si>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</si>
  <si>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</si>
  <si>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</si>
  <si>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</si>
  <si>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</si>
  <si>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</si>
  <si>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</si>
  <si>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</si>
  <si>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</si>
  <si>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</si>
  <si>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</si>
  <si>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</si>
  <si>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</si>
  <si>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</si>
  <si>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</si>
  <si>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</si>
  <si>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</si>
  <si>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</si>
  <si>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</si>
  <si>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</si>
  <si>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</si>
  <si>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</si>
  <si>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</si>
  <si>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</si>
  <si>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</si>
  <si>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</si>
  <si>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</si>
  <si>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</si>
  <si>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</si>
  <si>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</si>
  <si>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</si>
  <si>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</si>
  <si>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</si>
  <si>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</si>
  <si>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</si>
  <si>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</si>
  <si>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</si>
  <si>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</si>
  <si>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</si>
  <si>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</si>
  <si>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</si>
  <si>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</si>
  <si>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</si>
  <si>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</si>
  <si>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</si>
  <si>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</si>
  <si>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</si>
  <si>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</si>
  <si>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</si>
  <si>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</si>
  <si>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</si>
  <si>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</si>
  <si>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</si>
  <si>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</si>
  <si>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</si>
  <si>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</si>
  <si>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</si>
  <si>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</si>
  <si>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</si>
  <si>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</si>
  <si>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</si>
  <si>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</si>
  <si>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</si>
  <si>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</si>
  <si>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</si>
  <si>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</si>
  <si>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</si>
  <si>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</si>
  <si>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</si>
  <si>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</si>
  <si>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</si>
  <si>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</si>
  <si>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</si>
  <si>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</si>
  <si>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</si>
  <si>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</si>
  <si>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</si>
  <si>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</si>
  <si>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</si>
  <si>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</si>
  <si>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</si>
  <si>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</si>
  <si>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</si>
  <si>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</si>
  <si>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</si>
  <si>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</si>
  <si>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</si>
  <si>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</si>
  <si>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</si>
  <si>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</si>
  <si>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</si>
  <si>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</si>
  <si>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</si>
  <si>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</si>
  <si>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</si>
  <si>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</si>
  <si>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</si>
  <si>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</si>
  <si>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</si>
  <si>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</si>
  <si>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</si>
  <si>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</si>
  <si>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</si>
  <si>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</si>
  <si>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</si>
  <si>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</si>
  <si>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</si>
  <si>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</si>
  <si>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</si>
  <si>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</si>
  <si>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</si>
  <si>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</si>
  <si>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</si>
  <si>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</si>
  <si>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</si>
  <si>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</si>
  <si>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</si>
  <si>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</si>
  <si>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</si>
  <si>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</si>
  <si>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</si>
  <si>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</si>
  <si>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</si>
  <si>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</si>
  <si>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</si>
  <si>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</si>
  <si>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</si>
  <si>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</si>
  <si>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</si>
  <si>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</si>
  <si>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</si>
  <si>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</si>
  <si>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</si>
  <si>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</si>
  <si>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</si>
  <si>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</si>
  <si>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</si>
  <si>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</si>
  <si>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</si>
  <si>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</si>
  <si>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</si>
  <si>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</si>
  <si>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</si>
  <si>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</si>
  <si>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</si>
  <si>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</si>
  <si>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</si>
  <si>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</si>
  <si>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</si>
  <si>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</si>
  <si>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</si>
  <si>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</si>
  <si>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</si>
  <si>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</si>
  <si>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</si>
  <si>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</si>
  <si>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</si>
  <si>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</si>
  <si>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</si>
  <si>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</si>
  <si>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</si>
  <si>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</si>
  <si>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</si>
  <si>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</si>
  <si>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</si>
  <si>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</si>
  <si>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</si>
  <si>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</si>
  <si>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</si>
  <si>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</si>
  <si>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</si>
  <si>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</si>
  <si>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</si>
  <si>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</si>
  <si>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</si>
  <si>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</si>
  <si>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</si>
  <si>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</si>
  <si>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</si>
  <si>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</si>
  <si>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</si>
  <si>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</si>
  <si>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</si>
  <si>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</si>
  <si>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</si>
  <si>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</si>
  <si>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</si>
  <si>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</si>
  <si>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</si>
  <si>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</si>
  <si>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</si>
  <si>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</si>
  <si>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</si>
  <si>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</si>
  <si>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</si>
  <si>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</si>
  <si>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</si>
  <si>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</si>
  <si>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</si>
  <si>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</si>
  <si>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</si>
  <si>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</si>
  <si>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</si>
  <si>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</si>
  <si>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</si>
  <si>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</si>
  <si>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</si>
  <si>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</si>
  <si>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</si>
  <si>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</si>
  <si>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</si>
  <si>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</si>
  <si>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</si>
  <si>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</si>
  <si>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</si>
  <si>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</si>
  <si>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</si>
  <si>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</si>
  <si>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</si>
  <si>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</si>
  <si>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</si>
  <si>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</si>
  <si>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</si>
  <si>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</si>
  <si>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</si>
  <si>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</si>
  <si>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</si>
  <si>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</si>
  <si>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</si>
  <si>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</si>
  <si>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</si>
  <si>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</si>
  <si>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</si>
  <si>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</si>
  <si>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</si>
  <si>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</si>
  <si>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</si>
  <si>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</si>
  <si>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</si>
  <si>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</si>
  <si>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</si>
  <si>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</si>
  <si>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</si>
  <si>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</si>
  <si>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</si>
  <si>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</si>
  <si>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</si>
  <si>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</si>
  <si>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</si>
  <si>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</si>
  <si>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</si>
  <si>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</si>
  <si>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</si>
  <si>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</si>
  <si>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</si>
  <si>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</si>
  <si>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</si>
  <si>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</si>
  <si>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</si>
  <si>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</si>
  <si>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</si>
  <si>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</si>
  <si>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</si>
  <si>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</si>
  <si>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</si>
  <si>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</si>
  <si>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</si>
  <si>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</si>
  <si>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</si>
  <si>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</si>
  <si>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</si>
  <si>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</si>
  <si>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</si>
  <si>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</si>
  <si>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</si>
  <si>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</si>
  <si>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</si>
  <si>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</si>
  <si>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</si>
  <si>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</si>
  <si>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</si>
  <si>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</si>
  <si>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</si>
  <si>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</si>
  <si>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</si>
  <si>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</si>
  <si>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</si>
  <si>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</si>
  <si>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</si>
  <si>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</si>
  <si>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</si>
  <si>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</si>
  <si>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</si>
  <si>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</si>
  <si>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</si>
  <si>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</si>
  <si>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</si>
  <si>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</si>
  <si>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</si>
  <si>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</si>
  <si>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</si>
  <si>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</si>
  <si>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</si>
  <si>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</si>
  <si>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</si>
  <si>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</si>
  <si>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</si>
  <si>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</si>
  <si>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</si>
  <si>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</si>
  <si>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</si>
  <si>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</si>
  <si>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</si>
  <si>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</si>
  <si>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</si>
  <si>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</si>
  <si>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</si>
  <si>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</si>
  <si>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</si>
  <si>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</si>
  <si>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</si>
  <si>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</si>
  <si>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</si>
  <si>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</si>
  <si>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</si>
  <si>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</si>
  <si>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</si>
  <si>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</si>
  <si>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</si>
  <si>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</si>
  <si>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</si>
  <si>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</si>
  <si>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</si>
  <si>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</si>
  <si>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</si>
  <si>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</si>
  <si>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</si>
  <si>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</si>
  <si>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</si>
  <si>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</si>
  <si>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</si>
  <si>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</si>
  <si>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</si>
  <si>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</si>
  <si>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</si>
  <si>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</si>
  <si>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</si>
  <si>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</si>
  <si>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</si>
  <si>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</si>
  <si>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</si>
  <si>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</si>
  <si>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</si>
  <si>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</si>
  <si>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</si>
  <si>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</si>
  <si>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</si>
  <si>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</si>
  <si>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</si>
  <si>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</si>
  <si>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</si>
  <si>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</si>
  <si>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</si>
  <si>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</si>
  <si>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</si>
  <si>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</si>
  <si>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</si>
  <si>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</si>
  <si>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</si>
  <si>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</si>
  <si>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</si>
  <si>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</si>
  <si>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</si>
  <si>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</si>
  <si>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</si>
  <si>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</si>
  <si>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</si>
  <si>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</si>
  <si>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</si>
  <si>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</si>
  <si>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</si>
  <si>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</si>
  <si>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</si>
  <si>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</si>
  <si>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</si>
  <si>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</si>
  <si>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</si>
  <si>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</si>
  <si>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</si>
  <si>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</si>
  <si>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</si>
  <si>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</si>
  <si>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</si>
  <si>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</si>
  <si>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</si>
  <si>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</si>
  <si>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</si>
  <si>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</si>
  <si>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</si>
  <si>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</si>
  <si>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</si>
  <si>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</si>
  <si>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</si>
  <si>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</si>
  <si>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</si>
  <si>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</si>
  <si>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</si>
  <si>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</si>
  <si>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</si>
  <si>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</si>
  <si>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</si>
  <si>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</si>
  <si>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</si>
  <si>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</si>
  <si>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</si>
  <si>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</si>
  <si>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</si>
  <si>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</si>
  <si>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</si>
  <si>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</si>
  <si>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</si>
  <si>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</si>
  <si>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</si>
  <si>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</si>
  <si>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</si>
  <si>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</si>
  <si>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</si>
  <si>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</si>
  <si>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</si>
  <si>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</si>
  <si>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</si>
  <si>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</si>
  <si>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</si>
  <si>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</si>
  <si>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</si>
  <si>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</si>
  <si>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</si>
  <si>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</si>
  <si>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</si>
  <si>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</si>
  <si>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</si>
  <si>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</si>
  <si>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</si>
  <si>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</si>
  <si>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</si>
  <si>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</si>
  <si>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</si>
  <si>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</si>
  <si>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</si>
  <si>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</si>
  <si>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</si>
  <si>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</si>
  <si>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</si>
  <si>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</si>
  <si>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</si>
  <si>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</si>
  <si>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</si>
  <si>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</si>
  <si>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</si>
  <si>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</si>
  <si>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</si>
  <si>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</si>
  <si>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</si>
  <si>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</si>
  <si>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</si>
  <si>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</si>
  <si>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</si>
  <si>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</si>
  <si>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</si>
  <si>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</si>
  <si>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</si>
  <si>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</si>
  <si>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</si>
  <si>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</si>
  <si>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</si>
  <si>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</si>
  <si>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</si>
  <si>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</si>
  <si>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</si>
  <si>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</si>
  <si>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</si>
  <si>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</si>
  <si>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</si>
  <si>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</si>
  <si>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</si>
  <si>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</si>
  <si>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</si>
  <si>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</si>
  <si>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</si>
  <si>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</si>
  <si>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</si>
  <si>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</si>
  <si>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</si>
  <si>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</si>
  <si>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</si>
  <si>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</si>
  <si>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</si>
  <si>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</si>
  <si>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</si>
  <si>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</si>
  <si>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</si>
  <si>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</si>
  <si>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</si>
  <si>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</si>
  <si>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</si>
  <si>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</si>
  <si>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</si>
  <si>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</si>
  <si>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</si>
  <si>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</si>
  <si>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</si>
  <si>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</si>
  <si>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</si>
  <si>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</si>
  <si>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</si>
  <si>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</si>
  <si>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</si>
  <si>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</si>
  <si>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</si>
  <si>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</si>
  <si>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</si>
  <si>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</si>
  <si>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</si>
  <si>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</si>
  <si>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</si>
  <si>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</si>
  <si>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</si>
  <si>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</si>
  <si>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</si>
  <si>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</si>
  <si>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</si>
  <si>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</si>
  <si>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</si>
  <si>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</si>
  <si>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</si>
  <si>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</si>
  <si>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</si>
  <si>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</si>
  <si>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</si>
  <si>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</si>
  <si>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</si>
  <si>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</si>
  <si>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</si>
  <si>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</si>
  <si>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</si>
  <si>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</si>
  <si>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</si>
  <si>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</si>
  <si>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</si>
  <si>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</si>
  <si>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</si>
  <si>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</si>
  <si>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</si>
  <si>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</si>
  <si>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</si>
  <si>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</si>
  <si>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</si>
  <si>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</si>
  <si>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</si>
  <si>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</si>
  <si>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</si>
  <si>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</si>
  <si>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</si>
  <si>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</si>
  <si>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</si>
  <si>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</si>
  <si>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</si>
  <si>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</si>
  <si>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</si>
  <si>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</si>
  <si>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</si>
  <si>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</si>
  <si>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</si>
  <si>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</si>
  <si>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</si>
  <si>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</si>
  <si>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</si>
  <si>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</si>
  <si>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</si>
  <si>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</si>
  <si>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</si>
  <si>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</si>
  <si>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</si>
  <si>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</si>
  <si>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</si>
  <si>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</si>
  <si>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</si>
  <si>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</si>
  <si>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</si>
  <si>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</si>
  <si>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</si>
  <si>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</si>
  <si>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</si>
  <si>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</si>
  <si>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</si>
  <si>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</si>
  <si>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</si>
  <si>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</si>
  <si>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</si>
  <si>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</si>
  <si>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</si>
  <si>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</si>
  <si>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</si>
  <si>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</si>
  <si>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</si>
  <si>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</si>
  <si>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</si>
  <si>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</si>
  <si>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</si>
  <si>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</si>
  <si>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</si>
  <si>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</si>
  <si>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</si>
  <si>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</si>
  <si>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</si>
  <si>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</si>
  <si>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</si>
  <si>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</si>
  <si>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</si>
  <si>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</si>
  <si>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</si>
  <si>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</si>
  <si>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</si>
  <si>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</si>
  <si>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</si>
  <si>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</si>
  <si>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</si>
  <si>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</si>
  <si>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</si>
  <si>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</si>
  <si>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</si>
  <si>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</si>
  <si>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</si>
  <si>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</si>
  <si>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</si>
  <si>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</si>
  <si>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</si>
  <si>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</si>
  <si>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</si>
  <si>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</si>
  <si>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</si>
  <si>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</si>
  <si>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</si>
  <si>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</si>
  <si>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</si>
  <si>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</si>
  <si>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</si>
  <si>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</si>
  <si>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</si>
  <si>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</si>
  <si>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</si>
  <si>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</si>
  <si>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</si>
  <si>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</si>
  <si>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</si>
  <si>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</si>
  <si>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</si>
  <si>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</si>
  <si>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</si>
  <si>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</si>
  <si>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</si>
  <si>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</si>
  <si>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</si>
  <si>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</si>
  <si>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</si>
  <si>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</si>
  <si>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</si>
  <si>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</si>
  <si>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</si>
  <si>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</si>
  <si>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</si>
  <si>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</si>
  <si>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</si>
  <si>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</si>
  <si>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</si>
  <si>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</si>
  <si>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</si>
  <si>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</si>
  <si>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</si>
  <si>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</si>
  <si>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</si>
  <si>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</si>
  <si>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</si>
  <si>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</si>
  <si>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</si>
  <si>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</si>
  <si>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</si>
  <si>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</si>
  <si>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</si>
  <si>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</si>
  <si>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</si>
  <si>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</si>
  <si>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</si>
  <si>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</si>
  <si>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</si>
  <si>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</si>
  <si>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</si>
  <si>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</si>
  <si>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</si>
  <si>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</si>
  <si>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</si>
  <si>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</si>
  <si>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</si>
  <si>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</si>
  <si>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</si>
  <si>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</si>
  <si>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</si>
  <si>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</si>
  <si>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</si>
  <si>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</si>
  <si>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</si>
  <si>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</si>
  <si>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</si>
  <si>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</si>
  <si>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</si>
  <si>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</si>
  <si>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</si>
  <si>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</si>
  <si>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</si>
  <si>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</si>
  <si>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</si>
  <si>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</si>
  <si>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</si>
  <si>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</si>
  <si>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</si>
  <si>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</si>
  <si>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</si>
  <si>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</si>
  <si>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</si>
  <si>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</si>
  <si>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</si>
  <si>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</si>
  <si>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</si>
  <si>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</si>
  <si>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</si>
  <si>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</si>
  <si>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</si>
  <si>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</si>
  <si>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</si>
  <si>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</si>
  <si>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</si>
  <si>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</si>
  <si>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</si>
  <si>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</si>
  <si>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</si>
  <si>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</si>
  <si>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</si>
  <si>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</si>
  <si>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</si>
  <si>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</si>
  <si>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</si>
  <si>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</si>
  <si>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</si>
  <si>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</si>
  <si>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</si>
  <si>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</si>
  <si>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</si>
  <si>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</si>
  <si>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</si>
  <si>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</si>
  <si>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</si>
  <si>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</si>
  <si>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</si>
  <si>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</si>
  <si>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</si>
  <si>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</si>
  <si>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</si>
  <si>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</si>
  <si>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</si>
  <si>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</si>
  <si>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</si>
  <si>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</si>
  <si>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</si>
  <si>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</si>
  <si>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</si>
  <si>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</si>
  <si>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</si>
  <si>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</si>
  <si>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</si>
  <si>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</si>
  <si>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</si>
  <si>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</si>
  <si>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</si>
  <si>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</si>
  <si>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</si>
  <si>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</si>
  <si>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</si>
  <si>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</si>
  <si>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</si>
  <si>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</si>
  <si>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</si>
  <si>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</si>
  <si>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</si>
  <si>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</si>
  <si>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</si>
  <si>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</si>
  <si>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</si>
  <si>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</si>
  <si>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</si>
  <si>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</si>
  <si>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</si>
  <si>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</si>
  <si>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</si>
  <si>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</si>
  <si>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</si>
  <si>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</si>
  <si>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</si>
  <si>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</si>
  <si>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</si>
  <si>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</si>
  <si>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</si>
  <si>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</si>
  <si>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</si>
  <si>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</si>
  <si>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</si>
  <si>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</si>
  <si>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</si>
  <si>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</si>
  <si>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</si>
  <si>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</si>
  <si>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</si>
  <si>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</si>
  <si>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</si>
  <si>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</si>
  <si>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</si>
  <si>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</si>
  <si>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</si>
  <si>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</si>
  <si>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</si>
  <si>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</si>
  <si>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</si>
  <si>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</si>
  <si>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</si>
  <si>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</si>
  <si>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</si>
  <si>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</si>
  <si>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</si>
  <si>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</si>
  <si>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</si>
  <si>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</si>
  <si>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</si>
  <si>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</si>
  <si>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</si>
  <si>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</si>
  <si>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</si>
  <si>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</si>
  <si>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</si>
  <si>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</si>
  <si>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</si>
  <si>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</si>
  <si>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</si>
  <si>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</si>
  <si>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</si>
  <si>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</si>
  <si>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</si>
  <si>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</si>
  <si>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</si>
  <si>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</si>
  <si>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</si>
  <si>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</si>
  <si>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</si>
  <si>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</si>
  <si>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</si>
  <si>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</si>
  <si>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</si>
  <si>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</si>
  <si>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</si>
  <si>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</si>
  <si>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</si>
  <si>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</si>
  <si>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</si>
  <si>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</si>
  <si>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</si>
  <si>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</si>
  <si>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</si>
  <si>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</si>
  <si>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</si>
  <si>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</si>
  <si>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</si>
  <si>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</si>
  <si>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</si>
  <si>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</si>
  <si>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</si>
  <si>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</si>
  <si>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</si>
  <si>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</si>
  <si>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</si>
  <si>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</si>
  <si>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</si>
  <si>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</si>
  <si>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</si>
  <si>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</si>
  <si>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</si>
  <si>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</si>
  <si>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</si>
  <si>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</si>
  <si>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</si>
  <si>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</si>
  <si>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</si>
  <si>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</si>
  <si>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</si>
  <si>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</si>
  <si>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</si>
  <si>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</si>
  <si>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</si>
  <si>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</si>
  <si>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</si>
  <si>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</si>
  <si>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</si>
  <si>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</si>
  <si>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</si>
  <si>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</si>
  <si>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</si>
  <si>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</si>
  <si>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</si>
  <si>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</si>
  <si>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</si>
  <si>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</si>
  <si>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</si>
  <si>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</si>
  <si>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</si>
  <si>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</si>
  <si>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</si>
  <si>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</si>
  <si>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</si>
  <si>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</si>
  <si>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</si>
  <si>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</si>
  <si>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</si>
  <si>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</si>
  <si>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</si>
  <si>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</si>
  <si>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</si>
  <si>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</si>
  <si>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</si>
  <si>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</si>
  <si>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</si>
  <si>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</si>
  <si>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</si>
  <si>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</si>
  <si>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</si>
  <si>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</si>
  <si>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</si>
  <si>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</si>
  <si>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</si>
  <si>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</si>
  <si>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</si>
  <si>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</si>
  <si>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</si>
  <si>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</si>
  <si>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</si>
  <si>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</si>
  <si>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</si>
  <si>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</si>
  <si>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</si>
  <si>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</si>
  <si>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</si>
  <si>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</si>
  <si>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</si>
  <si>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</si>
  <si>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</si>
  <si>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</si>
  <si>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</si>
  <si>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</si>
  <si>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</si>
  <si>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</si>
  <si>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</si>
  <si>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</si>
  <si>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</si>
  <si>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</si>
  <si>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</si>
  <si>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</si>
  <si>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</si>
  <si>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</si>
  <si>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</si>
  <si>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</si>
  <si>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</si>
  <si>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</si>
  <si>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</si>
  <si>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</si>
  <si>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</si>
  <si>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</si>
  <si>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</si>
  <si>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</si>
  <si>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</si>
  <si>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</si>
  <si>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</si>
  <si>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</si>
  <si>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</si>
  <si>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</si>
  <si>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</si>
  <si>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</si>
  <si>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</si>
  <si>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</si>
  <si>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</si>
  <si>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</si>
  <si>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</si>
  <si>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</si>
  <si>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</si>
  <si>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</si>
  <si>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</si>
  <si>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</si>
  <si>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</si>
  <si>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</si>
  <si>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</si>
  <si>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</si>
  <si>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</si>
  <si>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</si>
  <si>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</si>
  <si>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</si>
  <si>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</si>
  <si>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</si>
  <si>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</si>
  <si>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</si>
  <si>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</si>
  <si>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</si>
  <si>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</si>
  <si>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</si>
  <si>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</si>
  <si>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</si>
  <si>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</si>
  <si>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</si>
  <si>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</si>
  <si>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</si>
  <si>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</si>
  <si>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</si>
  <si>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</si>
  <si>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</si>
  <si>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</si>
  <si>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</si>
  <si>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</si>
  <si>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</si>
  <si>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</si>
  <si>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</si>
  <si>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</si>
  <si>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</si>
  <si>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</si>
  <si>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</si>
  <si>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</si>
  <si>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</si>
  <si>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</si>
  <si>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</si>
  <si>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</si>
  <si>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</si>
  <si>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</si>
  <si>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</si>
  <si>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</si>
  <si>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</si>
  <si>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</si>
  <si>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</si>
  <si>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</si>
  <si>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</si>
  <si>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</si>
  <si>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</si>
  <si>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</si>
  <si>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</si>
  <si>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</si>
  <si>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</si>
  <si>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</si>
  <si>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</si>
  <si>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</si>
  <si>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</si>
  <si>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</si>
  <si>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</si>
  <si>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</si>
  <si>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</si>
  <si>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</si>
  <si>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</si>
  <si>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</si>
  <si>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</si>
  <si>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</si>
  <si>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</si>
  <si>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</si>
  <si>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</si>
  <si>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</si>
  <si>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</si>
  <si>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</si>
  <si>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</si>
  <si>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</si>
  <si>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</si>
  <si>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</si>
  <si>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</si>
  <si>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</si>
  <si>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</si>
  <si>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</si>
  <si>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</si>
  <si>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</si>
  <si>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</si>
  <si>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</si>
  <si>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</si>
  <si>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</si>
  <si>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</si>
  <si>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</si>
  <si>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</si>
  <si>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</si>
  <si>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</si>
  <si>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</si>
  <si>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</si>
  <si>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</si>
  <si>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</si>
  <si>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</si>
  <si>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</si>
  <si>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</si>
  <si>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</si>
  <si>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</si>
  <si>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</si>
  <si>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</si>
  <si>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</si>
  <si>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</si>
  <si>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</si>
  <si>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</si>
  <si>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</si>
  <si>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</si>
  <si>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</si>
  <si>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</si>
  <si>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</si>
  <si>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</si>
  <si>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</si>
  <si>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</si>
  <si>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</si>
  <si>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</si>
  <si>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</si>
  <si>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</si>
  <si>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</si>
  <si>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</si>
  <si>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</si>
  <si>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</si>
  <si>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</si>
  <si>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</si>
  <si>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</si>
  <si>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</si>
  <si>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</si>
  <si>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</si>
  <si>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</si>
  <si>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</si>
  <si>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</si>
  <si>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</si>
  <si>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</si>
  <si>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</si>
  <si>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</si>
  <si>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</si>
  <si>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</si>
  <si>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</si>
  <si>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</si>
  <si>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</si>
  <si>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</si>
  <si>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</si>
  <si>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</si>
  <si>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</si>
  <si>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</si>
  <si>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</si>
  <si>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</si>
  <si>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</si>
  <si>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</si>
  <si>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</si>
  <si>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</si>
  <si>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</si>
  <si>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</si>
  <si>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</si>
  <si>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</si>
  <si>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</si>
  <si>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</si>
  <si>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</si>
  <si>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</si>
  <si>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</si>
  <si>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</si>
  <si>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</si>
  <si>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</si>
  <si>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</si>
  <si>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</si>
  <si>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</si>
  <si>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</si>
  <si>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</si>
  <si>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</si>
  <si>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</si>
  <si>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</si>
  <si>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</si>
  <si>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</si>
  <si>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</si>
  <si>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</si>
  <si>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</si>
  <si>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</si>
  <si>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</si>
  <si>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</si>
  <si>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</si>
  <si>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</si>
  <si>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</si>
  <si>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</si>
  <si>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</si>
  <si>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</si>
  <si>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</si>
  <si>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</si>
  <si>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</si>
  <si>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</si>
  <si>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</si>
  <si>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</si>
  <si>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</si>
  <si>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</si>
  <si>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</si>
  <si>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</si>
  <si>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</si>
  <si>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</si>
  <si>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</si>
  <si>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</si>
  <si>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</si>
  <si>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</si>
  <si>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</si>
  <si>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</si>
  <si>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</si>
  <si>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</si>
  <si>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</si>
  <si>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</si>
  <si>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</si>
  <si>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</si>
  <si>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</si>
  <si>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</si>
  <si>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</si>
  <si>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</si>
  <si>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</si>
  <si>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</si>
  <si>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</si>
  <si>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</si>
  <si>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</si>
  <si>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</si>
  <si>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</si>
  <si>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</si>
  <si>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</si>
  <si>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</si>
  <si>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</si>
  <si>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</si>
  <si>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</si>
  <si>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</si>
  <si>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</si>
  <si>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</si>
  <si>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</si>
  <si>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</si>
  <si>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</si>
  <si>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</si>
  <si>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</si>
  <si>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</si>
  <si>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</si>
  <si>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</si>
  <si>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</si>
  <si>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</si>
  <si>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</si>
  <si>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</si>
  <si>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</si>
  <si>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</si>
  <si>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</si>
  <si>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</si>
  <si>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</si>
  <si>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</si>
  <si>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</si>
  <si>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</si>
  <si>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</si>
  <si>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</si>
  <si>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</si>
  <si>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</si>
  <si>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</si>
  <si>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</si>
  <si>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</si>
  <si>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</si>
  <si>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</si>
  <si>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</si>
  <si>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</si>
  <si>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</si>
  <si>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</si>
  <si>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</si>
  <si>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</si>
  <si>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</si>
  <si>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</si>
  <si>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</si>
  <si>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</si>
  <si>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</si>
  <si>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</si>
  <si>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</si>
  <si>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</si>
  <si>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</si>
  <si>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</si>
  <si>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</si>
  <si>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</si>
  <si>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</si>
  <si>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</si>
  <si>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</si>
  <si>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</si>
  <si>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</si>
  <si>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</si>
  <si>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</si>
  <si>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</si>
  <si>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</si>
  <si>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</si>
  <si>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</si>
  <si>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</si>
  <si>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</si>
  <si>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</si>
  <si>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</si>
  <si>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</si>
  <si>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</si>
  <si>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</si>
  <si>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</si>
  <si>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</si>
  <si>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</si>
  <si>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</si>
  <si>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</si>
  <si>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</si>
  <si>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</si>
  <si>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</si>
  <si>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</si>
  <si>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</si>
  <si>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</si>
  <si>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</si>
  <si>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</si>
  <si>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</si>
  <si>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</si>
  <si>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</si>
  <si>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</si>
  <si>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</si>
  <si>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</si>
  <si>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</si>
  <si>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</si>
  <si>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</si>
  <si>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</si>
  <si>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</si>
  <si>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</si>
  <si>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</si>
  <si>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</si>
  <si>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</si>
  <si>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</si>
  <si>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</si>
  <si>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</si>
  <si>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</si>
  <si>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</si>
  <si>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</si>
  <si>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</si>
  <si>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</si>
  <si>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</si>
  <si>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</si>
  <si>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</si>
  <si>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</si>
  <si>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</si>
  <si>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</si>
  <si>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</si>
  <si>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</si>
  <si>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</si>
  <si>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</si>
  <si>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</si>
  <si>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</si>
  <si>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</si>
  <si>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</si>
  <si>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</si>
  <si>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</si>
  <si>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</si>
  <si>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</si>
  <si>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</si>
  <si>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</si>
  <si>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</si>
  <si>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</si>
  <si>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</si>
  <si>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</si>
  <si>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</si>
  <si>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</si>
  <si>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</si>
  <si>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</si>
  <si>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</si>
  <si>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</si>
  <si>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</si>
  <si>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</si>
  <si>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</si>
  <si>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</si>
  <si>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</si>
  <si>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</si>
  <si>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</si>
  <si>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</si>
  <si>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</si>
  <si>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</si>
  <si>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</si>
  <si>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</si>
  <si>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</si>
  <si>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</si>
  <si>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</si>
  <si>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</si>
  <si>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</si>
  <si>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</si>
  <si>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</si>
  <si>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</si>
  <si>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</si>
  <si>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</si>
  <si>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</si>
  <si>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</si>
  <si>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</si>
  <si>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</si>
  <si>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</si>
  <si>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</si>
  <si>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</si>
  <si>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</si>
  <si>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</si>
  <si>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</si>
  <si>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</si>
  <si>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</si>
  <si>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</si>
  <si>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</si>
  <si>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</si>
  <si>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</si>
  <si>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</si>
  <si>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</si>
  <si>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</si>
  <si>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</si>
  <si>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</si>
  <si>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</si>
  <si>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</si>
  <si>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</si>
  <si>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</si>
  <si>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</si>
  <si>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</si>
  <si>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</si>
  <si>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</si>
  <si>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</si>
  <si>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</si>
  <si>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</si>
  <si>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</si>
  <si>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</si>
  <si>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</si>
  <si>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</si>
  <si>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</si>
  <si>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</si>
  <si>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</si>
  <si>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</si>
  <si>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</si>
  <si>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</si>
  <si>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</si>
  <si>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</si>
  <si>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</si>
  <si>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</si>
  <si>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</si>
  <si>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</si>
  <si>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</si>
  <si>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</si>
  <si>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</si>
  <si>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</si>
  <si>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</si>
  <si>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</si>
  <si>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</si>
  <si>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</si>
  <si>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</si>
  <si>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</si>
  <si>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</si>
  <si>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</si>
  <si>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</si>
  <si>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</si>
  <si>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</si>
  <si>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</si>
  <si>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</si>
  <si>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</si>
  <si>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</si>
  <si>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</si>
  <si>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</si>
  <si>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</si>
  <si>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</si>
  <si>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</si>
  <si>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</si>
  <si>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</si>
  <si>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</si>
  <si>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</si>
  <si>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</si>
  <si>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</si>
  <si>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</si>
  <si>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</si>
  <si>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</si>
  <si>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</si>
  <si>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</si>
  <si>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</si>
  <si>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</si>
  <si>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</si>
  <si>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</si>
  <si>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</si>
  <si>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</si>
  <si>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</si>
  <si>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</si>
  <si>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</si>
  <si>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</si>
  <si>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</si>
  <si>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</si>
  <si>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</si>
  <si>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</si>
  <si>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</si>
  <si>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</si>
  <si>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</si>
  <si>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</si>
  <si>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</si>
  <si>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</si>
  <si>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</si>
  <si>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</si>
  <si>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</si>
  <si>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</si>
  <si>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</si>
  <si>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</si>
  <si>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</si>
  <si>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</si>
  <si>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</si>
  <si>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</si>
  <si>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</si>
  <si>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</si>
  <si>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</si>
  <si>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</si>
  <si>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</si>
  <si>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</si>
  <si>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</si>
  <si>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</si>
  <si>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</si>
  <si>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</si>
  <si>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</si>
  <si>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</si>
  <si>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</si>
  <si>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</si>
  <si>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</si>
  <si>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</si>
  <si>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</si>
  <si>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</si>
  <si>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</si>
  <si>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</si>
  <si>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</si>
  <si>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</si>
  <si>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</si>
  <si>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</si>
  <si>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</si>
  <si>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</si>
  <si>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</si>
  <si>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</si>
  <si>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</si>
  <si>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</si>
  <si>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</si>
  <si>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</si>
  <si>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</si>
  <si>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</si>
  <si>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</si>
  <si>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</si>
  <si>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</si>
  <si>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</si>
  <si>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</si>
  <si>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</si>
  <si>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</si>
  <si>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</si>
  <si>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</si>
  <si>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</si>
  <si>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</si>
  <si>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</si>
  <si>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</si>
  <si>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</si>
  <si>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</si>
  <si>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</si>
  <si>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</si>
  <si>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</si>
  <si>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</si>
  <si>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</si>
  <si>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</si>
  <si>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</si>
  <si>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</si>
  <si>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</si>
  <si>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</si>
  <si>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</si>
  <si>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</si>
  <si>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</si>
  <si>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</si>
  <si>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</si>
  <si>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</si>
  <si>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</si>
  <si>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</si>
  <si>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</si>
  <si>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</si>
  <si>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</si>
  <si>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</si>
  <si>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</si>
  <si>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</si>
  <si>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</si>
  <si>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</si>
  <si>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</si>
  <si>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</si>
  <si>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</si>
  <si>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</si>
  <si>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</si>
  <si>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</si>
  <si>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</si>
  <si>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</si>
  <si>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</si>
  <si>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</si>
  <si>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</si>
  <si>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</si>
  <si>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</si>
  <si>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</si>
  <si>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</si>
  <si>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</si>
  <si>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</si>
  <si>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</si>
  <si>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</si>
  <si>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</si>
  <si>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</si>
  <si>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</si>
  <si>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</si>
  <si>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</si>
  <si>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</si>
  <si>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</si>
  <si>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</si>
  <si>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</si>
  <si>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</si>
  <si>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</si>
  <si>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</si>
  <si>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</si>
  <si>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</si>
  <si>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</si>
  <si>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</si>
  <si>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</si>
  <si>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</si>
  <si>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</si>
  <si>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</si>
  <si>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</si>
  <si>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</si>
  <si>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</si>
  <si>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</si>
  <si>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</si>
  <si>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</si>
  <si>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</si>
  <si>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</si>
  <si>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</si>
  <si>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</si>
  <si>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</si>
  <si>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</si>
  <si>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</si>
  <si>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</si>
  <si>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</si>
  <si>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</si>
  <si>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</si>
  <si>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</si>
  <si>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</si>
  <si>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</si>
  <si>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</si>
  <si>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</si>
  <si>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</si>
  <si>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</si>
  <si>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</si>
  <si>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</si>
  <si>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</si>
  <si>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</si>
  <si>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</si>
  <si>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</si>
  <si>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</si>
  <si>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</si>
  <si>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</si>
  <si>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</si>
  <si>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</si>
  <si>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</si>
  <si>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</si>
  <si>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</si>
  <si>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</si>
  <si>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</si>
  <si>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</si>
  <si>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</si>
  <si>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</si>
  <si>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</si>
  <si>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</si>
  <si>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</si>
  <si>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</si>
  <si>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</si>
  <si>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</si>
  <si>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</si>
  <si>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</si>
  <si>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</si>
  <si>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</si>
  <si>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</si>
  <si>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</si>
  <si>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</si>
  <si>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</si>
  <si>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</si>
  <si>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</si>
  <si>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</si>
  <si>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</si>
  <si>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</si>
  <si>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</si>
  <si>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</si>
  <si>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</si>
  <si>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</si>
  <si>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</si>
  <si>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</si>
  <si>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</si>
  <si>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</si>
  <si>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</si>
  <si>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</si>
  <si>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</si>
  <si>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</si>
  <si>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</si>
  <si>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</si>
  <si>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</si>
  <si>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</si>
  <si>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</si>
  <si>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</si>
  <si>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</si>
  <si>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</si>
  <si>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</si>
  <si>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</si>
  <si>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</si>
  <si>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</si>
  <si>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</si>
  <si>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</si>
  <si>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</si>
  <si>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</si>
  <si>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</si>
  <si>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</si>
  <si>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</si>
  <si>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</si>
  <si>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</si>
  <si>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</si>
  <si>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</si>
  <si>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</si>
  <si>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</si>
  <si>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</si>
  <si>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</si>
  <si>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</si>
  <si>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</si>
  <si>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</si>
  <si>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</si>
  <si>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</si>
  <si>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</si>
  <si>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</si>
  <si>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</si>
  <si>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</si>
  <si>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</si>
  <si>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</si>
  <si>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</si>
  <si>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</si>
  <si>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</si>
  <si>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</si>
  <si>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</si>
  <si>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</si>
  <si>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</si>
  <si>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</si>
  <si>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</si>
  <si>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</si>
  <si>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</si>
  <si>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</si>
  <si>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</si>
  <si>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</si>
  <si>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</si>
  <si>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</si>
  <si>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</si>
  <si>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</si>
  <si>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</si>
  <si>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</si>
  <si>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</si>
  <si>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</si>
  <si>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</si>
  <si>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</si>
  <si>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</si>
  <si>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</si>
  <si>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</si>
  <si>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</si>
  <si>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</si>
  <si>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</si>
  <si>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</si>
  <si>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</si>
  <si>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</si>
  <si>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</si>
  <si>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</si>
  <si>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</si>
  <si>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</si>
  <si>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</si>
  <si>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</si>
  <si>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</si>
  <si>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</si>
  <si>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</si>
  <si>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</si>
  <si>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</si>
  <si>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</si>
  <si>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</si>
  <si>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</si>
  <si>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</si>
  <si>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</si>
  <si>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</si>
  <si>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</si>
  <si>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</si>
  <si>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</si>
  <si>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</si>
  <si>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</si>
  <si>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</si>
  <si>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</si>
  <si>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</si>
  <si>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</si>
  <si>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</si>
  <si>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</si>
  <si>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</si>
  <si>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</si>
  <si>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</si>
  <si>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</si>
  <si>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</si>
  <si>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</si>
  <si>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</si>
  <si>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</si>
  <si>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</si>
  <si>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</si>
  <si>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</si>
  <si>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</si>
  <si>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</si>
  <si>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</si>
  <si>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</si>
  <si>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</si>
  <si>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</si>
  <si>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</si>
  <si>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</si>
  <si>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</si>
  <si>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</si>
  <si>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</si>
  <si>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</si>
  <si>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</si>
  <si>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</si>
  <si>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</si>
  <si>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</si>
  <si>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</si>
  <si>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</si>
  <si>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</si>
  <si>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</si>
  <si>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</si>
  <si>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</si>
  <si>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</si>
  <si>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</si>
  <si>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</si>
  <si>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</si>
  <si>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</si>
  <si>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</si>
  <si>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</si>
  <si>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</si>
  <si>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</si>
  <si>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</si>
  <si>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</si>
  <si>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</si>
  <si>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</si>
  <si>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</si>
  <si>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</si>
  <si>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</si>
  <si>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</si>
  <si>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</si>
  <si>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</si>
  <si>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</si>
  <si>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</si>
  <si>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</si>
  <si>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</si>
  <si>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</si>
  <si>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</si>
  <si>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</si>
  <si>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</si>
  <si>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</si>
  <si>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</si>
  <si>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</si>
  <si>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</si>
  <si>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</si>
  <si>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</si>
  <si>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</si>
  <si>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</si>
  <si>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</si>
  <si>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</si>
  <si>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</si>
  <si>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</si>
  <si>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</si>
  <si>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</si>
  <si>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</si>
  <si>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</si>
  <si>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</si>
  <si>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</si>
  <si>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</si>
  <si>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</si>
  <si>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</si>
  <si>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</si>
  <si>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</si>
  <si>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</si>
  <si>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</si>
  <si>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</si>
  <si>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</si>
  <si>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</si>
  <si>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</si>
  <si>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</si>
  <si>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</si>
  <si>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</si>
  <si>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</si>
  <si>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</si>
  <si>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</si>
  <si>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</si>
  <si>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</si>
  <si>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</si>
  <si>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</si>
  <si>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</si>
  <si>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</si>
  <si>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</si>
  <si>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</si>
  <si>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</si>
  <si>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</si>
  <si>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</si>
  <si>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</si>
  <si>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</si>
  <si>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</si>
  <si>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</si>
  <si>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</si>
  <si>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</si>
  <si>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</si>
  <si>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</si>
  <si>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</si>
  <si>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</si>
  <si>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</si>
  <si>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</si>
  <si>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</si>
  <si>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</si>
  <si>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</si>
  <si>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</si>
  <si>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</si>
  <si>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</si>
  <si>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</si>
  <si>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</si>
  <si>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</si>
  <si>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</si>
  <si>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</si>
  <si>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</si>
  <si>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</si>
  <si>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</si>
  <si>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</si>
  <si>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</si>
  <si>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</si>
  <si>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</si>
  <si>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</si>
  <si>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</si>
  <si>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</si>
  <si>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</si>
  <si>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</si>
  <si>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</si>
  <si>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</si>
  <si>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</si>
  <si>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</si>
  <si>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</si>
  <si>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</si>
  <si>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</si>
  <si>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</si>
  <si>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</si>
  <si>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</si>
  <si>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</si>
  <si>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</si>
  <si>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</si>
  <si>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</si>
  <si>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</si>
  <si>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</si>
  <si>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</si>
  <si>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</si>
  <si>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</si>
  <si>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</si>
  <si>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</si>
  <si>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</si>
  <si>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</si>
  <si>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</si>
  <si>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</si>
  <si>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</si>
  <si>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</si>
  <si>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</si>
  <si>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</si>
  <si>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</si>
  <si>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</si>
  <si>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</si>
  <si>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</si>
  <si>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</si>
  <si>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</si>
  <si>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</si>
  <si>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</si>
  <si>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</si>
  <si>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</si>
  <si>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</si>
  <si>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</si>
  <si>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</si>
  <si>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</si>
  <si>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</si>
  <si>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</si>
  <si>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</si>
  <si>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</si>
  <si>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</si>
  <si>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</si>
  <si>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</si>
  <si>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</si>
  <si>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</si>
  <si>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</si>
  <si>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</si>
  <si>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</si>
  <si>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</si>
  <si>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</si>
  <si>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</si>
  <si>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</si>
  <si>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</si>
  <si>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</si>
  <si>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</si>
  <si>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</si>
  <si>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</si>
  <si>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</si>
  <si>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</si>
  <si>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</si>
  <si>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</si>
  <si>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</si>
  <si>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</si>
  <si>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</si>
  <si>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</si>
  <si>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</si>
  <si>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</si>
  <si>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</si>
  <si>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</si>
  <si>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</si>
  <si>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</si>
  <si>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</si>
  <si>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</si>
  <si>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</si>
  <si>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</si>
  <si>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</si>
  <si>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</si>
  <si>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</si>
  <si>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</si>
  <si>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</si>
  <si>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</si>
  <si>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</si>
  <si>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</si>
  <si>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</si>
  <si>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</si>
  <si>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</si>
  <si>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</si>
  <si>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</si>
  <si>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</si>
  <si>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</si>
  <si>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</si>
  <si>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</si>
  <si>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</si>
  <si>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</si>
  <si>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</si>
  <si>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</si>
  <si>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</si>
  <si>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</si>
  <si>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</si>
  <si>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</si>
  <si>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</si>
  <si>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</si>
  <si>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</si>
  <si>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</si>
  <si>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</si>
  <si>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</si>
  <si>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</si>
  <si>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</si>
  <si>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</si>
  <si>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</si>
  <si>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</si>
  <si>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</si>
  <si>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</si>
  <si>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</si>
  <si>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</si>
  <si>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</si>
  <si>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</si>
  <si>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</si>
  <si>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</si>
  <si>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</si>
  <si>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</si>
  <si>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</si>
  <si>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</si>
  <si>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</si>
  <si>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</si>
  <si>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</si>
  <si>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</si>
  <si>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</si>
  <si>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</si>
  <si>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</si>
  <si>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</si>
  <si>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</si>
  <si>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</si>
  <si>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</si>
  <si>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</si>
  <si>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</si>
  <si>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</si>
  <si>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</si>
  <si>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</si>
  <si>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</si>
  <si>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</si>
  <si>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</si>
  <si>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</si>
  <si>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</si>
  <si>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</si>
  <si>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</si>
  <si>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</si>
  <si>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</si>
  <si>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</si>
  <si>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</si>
  <si>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</si>
  <si>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</si>
  <si>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</si>
  <si>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</si>
  <si>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</si>
  <si>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</si>
  <si>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</si>
  <si>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</si>
  <si>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</si>
  <si>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</si>
  <si>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</si>
  <si>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</si>
  <si>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</si>
  <si>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</si>
  <si>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</si>
  <si>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</si>
  <si>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</si>
  <si>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</si>
  <si>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</si>
  <si>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</si>
  <si>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</si>
  <si>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</si>
  <si>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</si>
  <si>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</si>
  <si>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</si>
  <si>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</si>
  <si>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</si>
  <si>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</si>
  <si>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</si>
  <si>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</si>
  <si>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</si>
  <si>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</si>
  <si>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</si>
  <si>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</si>
  <si>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</si>
  <si>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</si>
  <si>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</si>
  <si>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</si>
  <si>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</si>
  <si>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</si>
  <si>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</si>
  <si>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</si>
  <si>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</si>
  <si>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</si>
  <si>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</si>
  <si>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</si>
  <si>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</si>
  <si>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</si>
  <si>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</si>
  <si>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</si>
  <si>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</si>
  <si>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</si>
  <si>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</si>
  <si>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</si>
  <si>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</si>
  <si>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</si>
  <si>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</si>
  <si>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</si>
  <si>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</si>
  <si>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</si>
  <si>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</si>
  <si>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</si>
  <si>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</si>
  <si>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</si>
  <si>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</si>
  <si>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</si>
  <si>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</si>
  <si>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</si>
  <si>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</si>
  <si>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</si>
  <si>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</si>
  <si>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</si>
  <si>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</si>
  <si>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</si>
  <si>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</si>
  <si>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</si>
  <si>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</si>
  <si>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</si>
  <si>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</si>
  <si>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</si>
  <si>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</si>
  <si>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</si>
  <si>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</si>
  <si>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</si>
  <si>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</si>
  <si>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</si>
  <si>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</si>
  <si>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</si>
  <si>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</si>
  <si>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</si>
  <si>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</si>
  <si>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</si>
  <si>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</si>
  <si>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</si>
  <si>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</si>
  <si>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</si>
  <si>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</si>
  <si>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</si>
  <si>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</si>
  <si>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</si>
  <si>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</si>
  <si>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</si>
  <si>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</si>
  <si>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</si>
  <si>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</si>
  <si>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</si>
  <si>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</si>
  <si>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</si>
  <si>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</si>
  <si>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</si>
  <si>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</si>
  <si>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</si>
  <si>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</si>
  <si>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</si>
  <si>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</si>
  <si>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</si>
  <si>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</si>
  <si>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</si>
  <si>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</si>
  <si>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</si>
  <si>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</si>
  <si>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</si>
  <si>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</si>
  <si>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</si>
  <si>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</si>
  <si>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</si>
  <si>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</si>
  <si>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</si>
  <si>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</si>
  <si>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</si>
  <si>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</si>
  <si>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</si>
  <si>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</si>
  <si>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</si>
  <si>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</si>
  <si>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</si>
  <si>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</si>
  <si>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</si>
  <si>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</si>
  <si>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</si>
  <si>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</si>
  <si>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</si>
  <si>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</si>
  <si>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</si>
  <si>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</si>
  <si>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</si>
  <si>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</si>
  <si>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</si>
  <si>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</si>
  <si>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</si>
  <si>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</si>
  <si>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</si>
  <si>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</si>
  <si>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</si>
  <si>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</si>
  <si>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</si>
  <si>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</si>
  <si>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</si>
  <si>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</si>
  <si>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</si>
  <si>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</si>
  <si>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</si>
  <si>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</si>
  <si>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</si>
  <si>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</si>
  <si>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</si>
  <si>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</si>
  <si>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</si>
  <si>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</si>
  <si>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</si>
  <si>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</si>
  <si>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</si>
  <si>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</si>
  <si>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</si>
  <si>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</si>
  <si>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</si>
  <si>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</si>
  <si>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</si>
  <si>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</si>
  <si>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</si>
  <si>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</si>
  <si>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</si>
  <si>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</si>
  <si>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</si>
  <si>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</si>
  <si>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</si>
  <si>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</si>
  <si>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</si>
  <si>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</si>
  <si>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</si>
  <si>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</si>
  <si>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</si>
  <si>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</si>
  <si>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</si>
  <si>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</si>
  <si>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</si>
  <si>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</si>
  <si>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</si>
  <si>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</si>
  <si>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</si>
  <si>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</si>
  <si>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</si>
  <si>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</si>
  <si>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</si>
  <si>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</si>
  <si>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</si>
  <si>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</si>
  <si>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</si>
  <si>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</si>
  <si>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</si>
  <si>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</si>
  <si>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</si>
  <si>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</si>
  <si>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</si>
  <si>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</si>
  <si>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</si>
  <si>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</si>
  <si>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</si>
  <si>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</si>
  <si>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</si>
  <si>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</si>
  <si>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</si>
  <si>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</si>
  <si>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</si>
  <si>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</si>
  <si>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</si>
  <si>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</si>
  <si>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</si>
  <si>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</si>
  <si>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</si>
  <si>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</si>
  <si>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</si>
  <si>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</si>
  <si>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</si>
  <si>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</si>
  <si>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</si>
  <si>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</si>
  <si>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</si>
  <si>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</si>
  <si>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</si>
  <si>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</si>
  <si>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</si>
  <si>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</si>
  <si>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</si>
  <si>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</si>
  <si>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</si>
  <si>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</si>
  <si>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</si>
  <si>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</si>
  <si>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</si>
  <si>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</si>
  <si>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</si>
  <si>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</si>
  <si>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</si>
  <si>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</si>
  <si>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</si>
  <si>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</si>
  <si>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</si>
  <si>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</si>
  <si>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</si>
  <si>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</si>
  <si>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</si>
  <si>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</si>
  <si>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</si>
  <si>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</si>
  <si>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</si>
  <si>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</si>
  <si>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</si>
  <si>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</si>
  <si>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</si>
  <si>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</si>
  <si>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</si>
  <si>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</si>
  <si>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</si>
  <si>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</si>
  <si>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</si>
  <si>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</si>
  <si>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</si>
  <si>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</si>
  <si>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</si>
  <si>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</si>
  <si>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</si>
  <si>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</si>
  <si>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</si>
  <si>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</si>
  <si>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</si>
  <si>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</si>
  <si>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</si>
  <si>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</si>
  <si>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</si>
  <si>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</si>
  <si>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</si>
  <si>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</si>
  <si>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</si>
  <si>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</si>
  <si>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</si>
  <si>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</si>
  <si>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</si>
  <si>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</si>
  <si>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</si>
  <si>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</si>
  <si>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</si>
  <si>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</si>
  <si>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</si>
  <si>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</si>
  <si>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</si>
  <si>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</si>
  <si>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</si>
  <si>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</si>
  <si>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</si>
  <si>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</si>
  <si>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</si>
  <si>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</si>
  <si>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</si>
  <si>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</si>
  <si>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</si>
  <si>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</si>
  <si>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</si>
  <si>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</si>
  <si>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</si>
  <si>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</si>
  <si>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</si>
  <si>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</si>
  <si>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</si>
  <si>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</si>
  <si>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</si>
  <si>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</si>
  <si>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</si>
  <si>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</si>
  <si>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</si>
  <si>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</si>
  <si>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</si>
  <si>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</si>
  <si>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</si>
  <si>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</si>
  <si>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</si>
  <si>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</si>
  <si>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</si>
  <si>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</si>
  <si>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</si>
  <si>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</si>
  <si>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</si>
  <si>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</si>
  <si>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</si>
  <si>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</si>
  <si>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</si>
  <si>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</si>
  <si>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</si>
  <si>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</si>
  <si>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</si>
  <si>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</si>
  <si>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</si>
  <si>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</si>
  <si>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</si>
  <si>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</si>
  <si>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</si>
  <si>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</si>
  <si>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</si>
  <si>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</si>
  <si>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</si>
  <si>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</si>
  <si>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</si>
  <si>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</si>
  <si>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</si>
  <si>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</si>
  <si>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</si>
  <si>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</si>
  <si>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</si>
  <si>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</si>
  <si>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</si>
  <si>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</si>
  <si>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</si>
  <si>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</si>
  <si>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</si>
  <si>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</si>
  <si>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</si>
  <si>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</si>
  <si>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</si>
  <si>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</si>
  <si>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</si>
  <si>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</si>
  <si>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</si>
  <si>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</si>
  <si>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</si>
  <si>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</si>
  <si>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</si>
  <si>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</si>
  <si>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</si>
  <si>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</si>
  <si>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</si>
  <si>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</si>
  <si>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</si>
  <si>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</si>
  <si>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</si>
  <si>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</si>
  <si>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</si>
  <si>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</si>
  <si>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</si>
  <si>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</si>
  <si>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</si>
  <si>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</si>
  <si>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</si>
  <si>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</si>
  <si>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</si>
  <si>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</si>
  <si>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</si>
  <si>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</si>
  <si>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</si>
  <si>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</si>
  <si>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</si>
  <si>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</si>
  <si>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</si>
  <si>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</si>
  <si>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</si>
  <si>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</si>
  <si>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</si>
  <si>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</si>
  <si>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</si>
  <si>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</si>
  <si>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</si>
  <si>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</si>
  <si>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</si>
  <si>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</si>
  <si>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</si>
  <si>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</si>
  <si>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</si>
  <si>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</si>
  <si>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</si>
  <si>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</si>
  <si>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</si>
  <si>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</si>
  <si>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</si>
  <si>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</si>
  <si>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</si>
  <si>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</si>
  <si>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</si>
  <si>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</si>
  <si>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</si>
  <si>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</si>
  <si>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</si>
  <si>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</si>
  <si>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</si>
  <si>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</si>
  <si>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</si>
  <si>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</si>
  <si>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</si>
  <si>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</si>
  <si>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</si>
  <si>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</si>
  <si>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</si>
  <si>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</si>
  <si>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</si>
  <si>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</si>
  <si>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</si>
  <si>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</si>
  <si>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</si>
  <si>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</si>
  <si>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</si>
  <si>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</si>
  <si>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</si>
  <si>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</si>
  <si>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</si>
  <si>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</si>
  <si>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</si>
  <si>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</si>
  <si>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</si>
  <si>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</si>
  <si>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</si>
  <si>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</si>
  <si>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</si>
  <si>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</si>
  <si>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</si>
  <si>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</si>
  <si>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</si>
  <si>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</si>
  <si>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</si>
  <si>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</si>
  <si>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</si>
  <si>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</si>
  <si>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</si>
  <si>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</si>
  <si>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</si>
  <si>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</si>
  <si>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</si>
  <si>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</si>
  <si>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</si>
  <si>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</si>
  <si>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</si>
  <si>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</si>
  <si>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</si>
  <si>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</si>
  <si>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</si>
  <si>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</si>
  <si>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</si>
  <si>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</si>
  <si>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</si>
  <si>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</si>
  <si>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</si>
  <si>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</si>
  <si>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</si>
  <si>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</si>
  <si>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</si>
  <si>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</si>
  <si>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</si>
  <si>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</si>
  <si>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</si>
  <si>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</si>
  <si>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</si>
  <si>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</si>
  <si>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</si>
  <si>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</si>
  <si>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</si>
  <si>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</si>
  <si>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</si>
  <si>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</si>
  <si>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</si>
  <si>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</si>
  <si>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</si>
  <si>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</si>
  <si>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</si>
  <si>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</si>
  <si>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</si>
  <si>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</si>
  <si>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</si>
  <si>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</si>
  <si>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</si>
  <si>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</si>
  <si>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</si>
  <si>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</si>
  <si>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</si>
  <si>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</si>
  <si>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</si>
  <si>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</si>
  <si>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</si>
  <si>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</si>
  <si>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</si>
  <si>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</si>
  <si>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</si>
  <si>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</si>
  <si>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</si>
  <si>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</si>
  <si>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</si>
  <si>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</si>
  <si>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</si>
  <si>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</si>
  <si>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</si>
  <si>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</si>
  <si>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</si>
  <si>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</si>
  <si>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</si>
  <si>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</si>
  <si>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</si>
  <si>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</si>
  <si>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</si>
  <si>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</si>
  <si>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</si>
  <si>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</si>
  <si>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</si>
  <si>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</si>
  <si>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</si>
  <si>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</si>
  <si>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</si>
  <si>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</si>
  <si>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</si>
  <si>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</si>
  <si>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</si>
  <si>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</si>
  <si>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</si>
  <si>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</si>
  <si>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</si>
  <si>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</si>
  <si>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</si>
  <si>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</si>
  <si>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</si>
  <si>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</si>
  <si>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</si>
  <si>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</si>
  <si>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</si>
  <si>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</si>
  <si>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</si>
  <si>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</si>
  <si>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</si>
  <si>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</si>
  <si>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</si>
  <si>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</si>
  <si>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</si>
  <si>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</si>
  <si>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</si>
  <si>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</si>
  <si>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</si>
  <si>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</si>
  <si>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</si>
  <si>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</si>
  <si>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</si>
  <si>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</si>
  <si>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</si>
  <si>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</si>
  <si>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</si>
  <si>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</si>
  <si>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</si>
  <si>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</si>
  <si>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</si>
  <si>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</si>
  <si>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</si>
  <si>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</si>
  <si>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</si>
  <si>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</si>
  <si>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</si>
  <si>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</si>
  <si>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</si>
  <si>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</si>
  <si>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</si>
  <si>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</si>
  <si>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</si>
  <si>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</si>
  <si>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</si>
  <si>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</si>
  <si>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</si>
  <si>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</si>
  <si>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</si>
  <si>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</si>
  <si>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</si>
  <si>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</si>
  <si>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</si>
  <si>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</si>
  <si>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</si>
  <si>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</si>
  <si>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</si>
  <si>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</si>
  <si>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</si>
  <si>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</si>
  <si>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</si>
  <si>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</si>
  <si>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</si>
  <si>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</si>
  <si>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</si>
  <si>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</si>
  <si>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</si>
  <si>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</si>
  <si>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</si>
  <si>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</si>
  <si>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</si>
  <si>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</si>
  <si>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</si>
  <si>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</si>
  <si>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</si>
  <si>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</si>
  <si>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</si>
  <si>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</si>
  <si>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</si>
  <si>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</si>
  <si>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</si>
  <si>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</si>
  <si>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</si>
  <si>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</si>
  <si>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</si>
  <si>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</si>
  <si>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</si>
  <si>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</si>
  <si>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</si>
  <si>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</si>
  <si>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</si>
  <si>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</si>
  <si>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</si>
  <si>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</si>
  <si>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</si>
  <si>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</si>
  <si>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</si>
  <si>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</si>
  <si>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</si>
  <si>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</si>
  <si>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</si>
  <si>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</si>
  <si>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</si>
  <si>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</si>
  <si>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</si>
  <si>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</si>
  <si>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</si>
  <si>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</si>
  <si>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</si>
  <si>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</si>
  <si>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</si>
  <si>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</si>
  <si>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</si>
  <si>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</si>
  <si>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</si>
  <si>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</si>
  <si>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</si>
  <si>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</si>
  <si>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</si>
  <si>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</si>
  <si>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</si>
  <si>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</si>
  <si>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</si>
  <si>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</si>
  <si>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</si>
  <si>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</si>
  <si>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</si>
  <si>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</si>
  <si>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</si>
  <si>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</si>
  <si>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</si>
  <si>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</si>
  <si>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</si>
  <si>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</si>
  <si>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</si>
  <si>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</si>
  <si>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</si>
  <si>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</si>
  <si>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</si>
  <si>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</si>
  <si>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</si>
  <si>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</si>
  <si>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</si>
  <si>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</si>
  <si>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</si>
  <si>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</si>
  <si>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</si>
  <si>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</si>
  <si>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</si>
  <si>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</si>
  <si>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</si>
  <si>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</si>
  <si>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</si>
  <si>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</si>
  <si>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</si>
  <si>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</si>
  <si>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</si>
  <si>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</si>
  <si>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</si>
  <si>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</si>
  <si>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</si>
  <si>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</si>
  <si>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</si>
  <si>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</si>
  <si>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</si>
  <si>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</si>
  <si>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</si>
  <si>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</si>
  <si>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</si>
  <si>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</si>
  <si>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</si>
  <si>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</si>
  <si>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</si>
  <si>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</si>
  <si>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</si>
  <si>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</si>
  <si>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</si>
  <si>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</si>
  <si>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</si>
  <si>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</si>
  <si>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</si>
  <si>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</si>
  <si>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</si>
  <si>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</si>
  <si>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</si>
  <si>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</si>
  <si>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</si>
  <si>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</si>
  <si>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</si>
  <si>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</si>
  <si>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</si>
  <si>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</si>
  <si>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</si>
  <si>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</si>
  <si>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</si>
  <si>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</si>
  <si>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</si>
  <si>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</si>
  <si>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</si>
  <si>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</si>
  <si>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</si>
  <si>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</si>
  <si>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</si>
  <si>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</si>
  <si>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</si>
  <si>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</si>
  <si>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</si>
  <si>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</si>
  <si>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</si>
  <si>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</si>
  <si>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</si>
  <si>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</si>
  <si>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</si>
  <si>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</si>
  <si>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</si>
  <si>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</si>
  <si>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</si>
  <si>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</si>
  <si>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</si>
  <si>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</si>
  <si>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</si>
  <si>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</si>
  <si>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</si>
  <si>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</si>
  <si>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</si>
  <si>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</si>
  <si>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</si>
  <si>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</si>
  <si>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</si>
  <si>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</si>
  <si>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</si>
  <si>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</si>
  <si>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</si>
  <si>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</si>
  <si>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</si>
  <si>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</si>
  <si>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</si>
  <si>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</si>
  <si>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</si>
  <si>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</si>
  <si>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</si>
  <si>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</si>
  <si>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</si>
  <si>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</si>
  <si>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</si>
  <si>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</si>
  <si>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</si>
  <si>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</si>
  <si>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</si>
  <si>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</si>
  <si>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</si>
  <si>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</si>
  <si>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</si>
  <si>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</si>
  <si>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</si>
  <si>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</si>
  <si>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</si>
  <si>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</si>
  <si>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</si>
  <si>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</si>
  <si>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</si>
  <si>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</si>
  <si>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</si>
  <si>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</si>
  <si>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</si>
  <si>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</si>
  <si>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</si>
  <si>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</si>
  <si>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</si>
  <si>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</si>
  <si>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</si>
  <si>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</si>
  <si>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</si>
  <si>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</si>
  <si>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</si>
  <si>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</si>
  <si>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</si>
  <si>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</si>
  <si>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</si>
  <si>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</si>
  <si>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</si>
  <si>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</si>
  <si>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</si>
  <si>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</si>
  <si>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</si>
  <si>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</si>
  <si>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</si>
  <si>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</si>
  <si>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</si>
  <si>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</si>
  <si>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</si>
  <si>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</si>
  <si>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</si>
  <si>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</si>
  <si>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</si>
  <si>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</si>
  <si>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</si>
  <si>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</si>
  <si>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</si>
  <si>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</si>
  <si>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</si>
  <si>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</si>
  <si>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</si>
  <si>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</si>
  <si>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</si>
  <si>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</si>
  <si>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</si>
  <si>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</si>
  <si>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</si>
  <si>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</si>
  <si>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</si>
  <si>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</si>
  <si>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</si>
  <si>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</si>
  <si>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</si>
  <si>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</si>
  <si>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</si>
  <si>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</si>
  <si>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</si>
  <si>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</si>
  <si>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</si>
  <si>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</si>
  <si>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</si>
  <si>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</si>
  <si>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</si>
  <si>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</si>
  <si>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</si>
  <si>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</si>
  <si>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</si>
  <si>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</si>
  <si>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</si>
  <si>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</si>
  <si>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</si>
  <si>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</si>
  <si>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</si>
  <si>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</si>
  <si>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</si>
  <si>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</si>
  <si>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</si>
  <si>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</si>
  <si>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</si>
  <si>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</si>
  <si>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</si>
  <si>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</si>
  <si>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</si>
  <si>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</si>
  <si>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</si>
  <si>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</si>
  <si>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</si>
  <si>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</si>
  <si>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</si>
  <si>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</si>
  <si>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</si>
  <si>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</si>
  <si>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</si>
  <si>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</si>
  <si>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</si>
  <si>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</si>
  <si>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</si>
  <si>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</si>
  <si>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</si>
  <si>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</si>
  <si>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</si>
  <si>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</si>
  <si>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</si>
  <si>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</si>
  <si>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</si>
  <si>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</si>
  <si>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</si>
  <si>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</si>
  <si>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</si>
  <si>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</si>
  <si>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</si>
  <si>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</si>
  <si>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</si>
  <si>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</si>
  <si>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</si>
  <si>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</si>
  <si>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</si>
  <si>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</si>
  <si>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</si>
  <si>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</si>
  <si>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</si>
  <si>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</si>
  <si>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</si>
  <si>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</si>
  <si>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</si>
  <si>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</si>
  <si>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</si>
  <si>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</si>
  <si>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</si>
  <si>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</si>
  <si>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</si>
  <si>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</si>
  <si>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</si>
  <si>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</si>
  <si>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</si>
  <si>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</si>
  <si>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</si>
  <si>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</si>
  <si>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</si>
  <si>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</si>
  <si>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</si>
  <si>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</si>
  <si>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</si>
  <si>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</si>
  <si>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</si>
  <si>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</si>
  <si>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</si>
  <si>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</si>
  <si>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</si>
  <si>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</si>
  <si>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</si>
  <si>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</si>
  <si>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</si>
  <si>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</si>
  <si>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</si>
  <si>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</si>
  <si>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</si>
  <si>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</si>
  <si>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</si>
  <si>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</si>
  <si>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</si>
  <si>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</si>
  <si>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</si>
  <si>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</si>
  <si>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</si>
  <si>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</si>
  <si>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</si>
  <si>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</si>
  <si>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</si>
  <si>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</si>
  <si>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</si>
  <si>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</si>
  <si>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</si>
  <si>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</si>
  <si>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</si>
  <si>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</si>
  <si>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</si>
  <si>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</si>
  <si>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</si>
  <si>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</si>
  <si>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</si>
  <si>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</si>
  <si>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</si>
  <si>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</si>
  <si>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</si>
  <si>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</si>
  <si>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</si>
  <si>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</si>
  <si>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</si>
  <si>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</si>
  <si>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</si>
  <si>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</si>
  <si>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</si>
  <si>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</si>
  <si>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</si>
  <si>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</si>
  <si>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</si>
  <si>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</si>
  <si>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</si>
  <si>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</si>
  <si>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</si>
  <si>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</si>
  <si>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</si>
  <si>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</si>
  <si>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</si>
  <si>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</si>
  <si>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</si>
  <si>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</si>
  <si>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</si>
  <si>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</si>
  <si>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</si>
  <si>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</si>
  <si>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</si>
  <si>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</si>
  <si>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</si>
  <si>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</si>
  <si>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</si>
  <si>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</si>
  <si>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</si>
  <si>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</si>
  <si>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</si>
  <si>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</si>
  <si>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</si>
  <si>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</si>
  <si>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</si>
  <si>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</si>
  <si>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</si>
  <si>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</si>
  <si>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</si>
  <si>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</si>
  <si>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</si>
  <si>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</si>
  <si>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</si>
  <si>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</si>
  <si>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</si>
  <si>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</si>
  <si>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</si>
  <si>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</si>
  <si>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</si>
  <si>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</si>
  <si>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</si>
  <si>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</si>
  <si>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</si>
  <si>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</si>
  <si>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</si>
  <si>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</si>
  <si>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</si>
  <si>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</si>
  <si>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</si>
  <si>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</si>
  <si>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</si>
  <si>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</si>
  <si>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</si>
  <si>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</si>
  <si>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</si>
  <si>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</si>
  <si>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</si>
  <si>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</si>
  <si>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</si>
  <si>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</si>
  <si>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</si>
  <si>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</si>
  <si>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</si>
  <si>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</si>
  <si>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</si>
  <si>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</si>
  <si>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</si>
  <si>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</si>
  <si>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</si>
  <si>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</si>
  <si>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</si>
  <si>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</si>
  <si>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</si>
  <si>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</si>
  <si>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</si>
  <si>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</si>
  <si>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</si>
  <si>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</si>
  <si>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</si>
  <si>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</si>
  <si>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</si>
  <si>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</si>
  <si>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</si>
  <si>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</si>
  <si>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</si>
  <si>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</si>
  <si>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</si>
  <si>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</si>
  <si>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</si>
  <si>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</si>
  <si>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</si>
  <si>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</si>
  <si>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</si>
  <si>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</si>
  <si>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</si>
  <si>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</si>
  <si>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</si>
  <si>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</si>
  <si>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</si>
  <si>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</si>
  <si>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</si>
  <si>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</si>
  <si>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</si>
  <si>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</si>
  <si>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</si>
  <si>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</si>
  <si>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</si>
  <si>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</si>
  <si>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</si>
  <si>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</si>
  <si>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</si>
  <si>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</si>
  <si>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</si>
  <si>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</si>
  <si>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</si>
  <si>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</si>
  <si>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</si>
  <si>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</si>
  <si>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</si>
  <si>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</si>
  <si>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</si>
  <si>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</si>
  <si>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</si>
  <si>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</si>
  <si>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</si>
  <si>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</si>
  <si>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</si>
  <si>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</si>
  <si>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</si>
  <si>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</si>
  <si>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</si>
  <si>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</si>
  <si>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</si>
  <si>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</si>
  <si>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</si>
  <si>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</si>
  <si>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</si>
  <si>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</si>
  <si>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</si>
  <si>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</si>
  <si>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</si>
  <si>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</si>
  <si>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</si>
  <si>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</si>
  <si>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</si>
  <si>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</si>
  <si>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</si>
  <si>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</si>
  <si>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</si>
  <si>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</si>
  <si>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</si>
  <si>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</si>
  <si>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</si>
  <si>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</si>
  <si>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</si>
  <si>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</si>
  <si>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</si>
  <si>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</si>
  <si>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</si>
  <si>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</si>
  <si>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</si>
  <si>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</si>
  <si>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</si>
  <si>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</si>
  <si>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</si>
  <si>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</si>
  <si>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</si>
  <si>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</si>
  <si>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</si>
  <si>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</si>
  <si>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</si>
  <si>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</si>
  <si>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</si>
  <si>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</si>
  <si>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</si>
  <si>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</si>
  <si>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</si>
  <si>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</si>
  <si>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</si>
  <si>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</si>
  <si>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</si>
  <si>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</si>
  <si>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</si>
  <si>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</si>
  <si>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</si>
  <si>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</si>
  <si>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</si>
  <si>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</si>
  <si>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</si>
  <si>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</si>
  <si>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</si>
  <si>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</si>
  <si>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</si>
  <si>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</si>
  <si>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</si>
  <si>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</si>
  <si>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</si>
  <si>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</si>
  <si>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</si>
  <si>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</si>
  <si>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</si>
  <si>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</si>
  <si>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</si>
  <si>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</si>
  <si>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</si>
  <si>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</si>
  <si>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</si>
  <si>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</si>
  <si>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</si>
  <si>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</si>
  <si>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</si>
  <si>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</si>
  <si>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</si>
  <si>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</si>
  <si>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</si>
  <si>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</si>
  <si>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</si>
  <si>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</si>
  <si>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</si>
  <si>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</si>
  <si>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</si>
  <si>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</si>
  <si>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</si>
  <si>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</si>
  <si>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</si>
  <si>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</si>
  <si>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</si>
  <si>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</si>
  <si>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</si>
  <si>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</si>
  <si>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</si>
  <si>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</si>
  <si>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</si>
  <si>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</si>
  <si>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</si>
  <si>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</si>
  <si>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</si>
  <si>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</si>
  <si>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</si>
  <si>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</si>
  <si>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</si>
  <si>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</si>
  <si>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</si>
  <si>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</si>
  <si>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</si>
  <si>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</si>
  <si>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</si>
  <si>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</si>
  <si>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</si>
  <si>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</si>
  <si>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</si>
  <si>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</si>
  <si>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</si>
  <si>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</si>
  <si>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</si>
  <si>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</si>
  <si>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</si>
  <si>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</si>
  <si>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</si>
  <si>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</si>
  <si>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</si>
  <si>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</si>
  <si>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</si>
  <si>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</si>
  <si>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</si>
  <si>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</si>
  <si>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</si>
  <si>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</si>
  <si>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</si>
  <si>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</si>
  <si>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</si>
  <si>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</si>
  <si>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</si>
  <si>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</si>
  <si>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</si>
  <si>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</si>
  <si>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</si>
  <si>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</si>
  <si>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</si>
  <si>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</si>
  <si>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</si>
  <si>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</si>
  <si>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</si>
  <si>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</si>
  <si>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</si>
  <si>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</si>
  <si>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</si>
  <si>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</si>
  <si>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</si>
  <si>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</si>
  <si>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</si>
  <si>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</si>
  <si>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</si>
  <si>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</si>
  <si>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</si>
  <si>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</si>
  <si>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</si>
  <si>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</si>
  <si>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</si>
  <si>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</si>
  <si>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</si>
  <si>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</si>
  <si>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</si>
  <si>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</si>
  <si>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</si>
  <si>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</si>
  <si>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</si>
  <si>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</si>
  <si>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</si>
  <si>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</si>
  <si>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</si>
  <si>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</si>
  <si>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</si>
  <si>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</si>
  <si>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</si>
  <si>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</si>
  <si>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</si>
  <si>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</si>
  <si>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</si>
  <si>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</si>
  <si>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</si>
  <si>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</si>
  <si>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</si>
  <si>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</si>
  <si>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</si>
  <si>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</si>
  <si>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</si>
  <si>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</si>
  <si>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</si>
  <si>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</si>
  <si>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</si>
  <si>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</si>
  <si>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</si>
  <si>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</si>
  <si>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</si>
  <si>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</si>
  <si>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</si>
  <si>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</si>
  <si>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</si>
  <si>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</si>
  <si>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</si>
  <si>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</si>
  <si>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</si>
  <si>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</si>
  <si>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</si>
  <si>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</si>
  <si>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</si>
  <si>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</si>
  <si>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</si>
  <si>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</si>
  <si>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</si>
  <si>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</si>
  <si>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</si>
  <si>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</si>
  <si>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</si>
  <si>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</si>
  <si>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</si>
  <si>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</si>
  <si>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</si>
  <si>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</si>
  <si>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</si>
  <si>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</si>
  <si>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</si>
  <si>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</si>
  <si>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</si>
  <si>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</si>
  <si>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</si>
  <si>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</si>
  <si>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</si>
  <si>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</si>
  <si>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</si>
  <si>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</si>
  <si>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</si>
  <si>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</si>
  <si>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</si>
  <si>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</si>
  <si>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</si>
  <si>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</si>
  <si>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</si>
  <si>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</si>
  <si>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</si>
  <si>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</si>
  <si>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</si>
  <si>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</si>
  <si>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</si>
  <si>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</si>
  <si>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</si>
  <si>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</si>
  <si>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</si>
  <si>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</si>
  <si>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</si>
  <si>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</si>
  <si>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</si>
  <si>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</si>
  <si>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</si>
  <si>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</si>
  <si>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</si>
  <si>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</si>
  <si>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</si>
  <si>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</si>
  <si>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</si>
  <si>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</si>
  <si>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</si>
  <si>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</si>
  <si>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</si>
  <si>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</si>
  <si>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</si>
  <si>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</si>
  <si>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</si>
  <si>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</si>
  <si>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</si>
  <si>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</si>
  <si>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</si>
  <si>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</si>
  <si>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</si>
  <si>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</si>
  <si>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</si>
  <si>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</si>
  <si>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</si>
  <si>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</si>
  <si>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</si>
  <si>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</si>
  <si>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</si>
  <si>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</si>
  <si>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</si>
  <si>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</si>
  <si>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</si>
  <si>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</si>
  <si>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</si>
  <si>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</si>
  <si>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</si>
  <si>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</si>
  <si>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</si>
  <si>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</si>
  <si>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</si>
  <si>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</si>
  <si>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</si>
  <si>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</si>
  <si>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</si>
  <si>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</si>
  <si>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</si>
  <si>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</si>
  <si>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</si>
  <si>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</si>
  <si>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</si>
  <si>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</si>
  <si>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</si>
  <si>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</si>
  <si>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</si>
  <si>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</si>
  <si>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</si>
  <si>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</si>
  <si>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</si>
  <si>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</si>
  <si>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</si>
  <si>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</si>
  <si>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</si>
  <si>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</si>
  <si>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</si>
  <si>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</si>
  <si>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</si>
  <si>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</si>
  <si>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</si>
  <si>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</si>
  <si>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</si>
  <si>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</si>
  <si>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</si>
  <si>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</si>
  <si>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</si>
  <si>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</si>
  <si>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</si>
  <si>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</si>
  <si>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</si>
  <si>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</si>
  <si>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</si>
  <si>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</si>
  <si>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</si>
  <si>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</si>
  <si>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</si>
  <si>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</si>
  <si>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</si>
  <si>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</si>
  <si>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</si>
  <si>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</si>
  <si>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</si>
  <si>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</si>
  <si>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</si>
  <si>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</si>
  <si>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</si>
  <si>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</si>
  <si>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</si>
  <si>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</si>
  <si>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</si>
  <si>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</si>
  <si>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</si>
  <si>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</si>
  <si>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</si>
  <si>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</si>
  <si>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</si>
  <si>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</si>
  <si>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</si>
  <si>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</si>
  <si>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</si>
  <si>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</si>
  <si>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</si>
  <si>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</si>
  <si>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</si>
  <si>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</si>
  <si>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</si>
  <si>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</si>
  <si>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</si>
  <si>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</si>
  <si>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</si>
  <si>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</si>
  <si>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</si>
  <si>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</si>
  <si>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</si>
  <si>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</si>
  <si>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</si>
  <si>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</si>
  <si>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</si>
  <si>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</si>
  <si>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</si>
  <si>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</si>
  <si>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</si>
  <si>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</si>
  <si>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</si>
  <si>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</si>
  <si>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</si>
  <si>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</si>
  <si>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</si>
  <si>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</si>
  <si>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</si>
  <si>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</si>
  <si>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</si>
  <si>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</si>
  <si>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</si>
  <si>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</si>
  <si>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</si>
  <si>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</si>
  <si>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</si>
  <si>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</si>
  <si>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</si>
  <si>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</si>
  <si>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</si>
  <si>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</si>
  <si>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</si>
  <si>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</si>
  <si>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</si>
  <si>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</si>
  <si>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</si>
  <si>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</si>
  <si>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</si>
  <si>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</si>
  <si>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</si>
  <si>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</si>
  <si>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</si>
  <si>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</si>
  <si>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</si>
  <si>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</si>
  <si>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</si>
  <si>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</si>
  <si>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</si>
  <si>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</si>
  <si>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</si>
  <si>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</si>
  <si>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</si>
  <si>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</si>
  <si>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</si>
  <si>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</si>
  <si>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</si>
  <si>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</si>
  <si>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</si>
  <si>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</si>
  <si>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</si>
  <si>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</si>
  <si>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</si>
  <si>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</si>
  <si>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</si>
  <si>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</si>
  <si>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</si>
  <si>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</si>
  <si>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</si>
  <si>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</si>
  <si>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</si>
  <si>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</si>
  <si>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</si>
  <si>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</si>
  <si>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</si>
  <si>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</si>
  <si>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</si>
  <si>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</si>
  <si>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</si>
  <si>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</si>
  <si>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</si>
  <si>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</si>
  <si>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</si>
  <si>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</si>
  <si>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</si>
  <si>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</si>
  <si>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</si>
  <si>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</si>
  <si>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</si>
  <si>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</si>
  <si>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</si>
  <si>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</si>
  <si>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</si>
  <si>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</si>
  <si>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</si>
  <si>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</si>
  <si>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</si>
  <si>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</si>
  <si>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</si>
  <si>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</si>
  <si>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</si>
  <si>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</si>
  <si>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</si>
  <si>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</si>
  <si>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</si>
  <si>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</si>
  <si>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</si>
  <si>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</si>
  <si>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</si>
  <si>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</si>
  <si>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</si>
  <si>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</si>
  <si>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</si>
  <si>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</si>
  <si>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</si>
  <si>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</si>
  <si>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</si>
  <si>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</si>
  <si>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</si>
  <si>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</si>
  <si>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</si>
  <si>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</si>
  <si>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</si>
  <si>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</si>
  <si>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</si>
  <si>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</si>
  <si>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</si>
  <si>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</si>
  <si>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</si>
  <si>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</si>
  <si>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</si>
  <si>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</si>
  <si>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</si>
  <si>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</si>
  <si>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</si>
  <si>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</si>
  <si>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</si>
  <si>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</si>
  <si>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</si>
  <si>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</si>
  <si>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</si>
  <si>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</si>
  <si>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</si>
  <si>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</si>
  <si>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</si>
  <si>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</si>
  <si>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</si>
  <si>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</si>
  <si>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</si>
  <si>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</si>
  <si>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</si>
  <si>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</si>
  <si>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</si>
  <si>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</si>
  <si>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</si>
  <si>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</si>
  <si>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</si>
  <si>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</si>
  <si>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</si>
  <si>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</si>
  <si>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</si>
  <si>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</si>
  <si>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</si>
  <si>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</si>
  <si>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</si>
  <si>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</si>
  <si>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</si>
  <si>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</si>
  <si>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</si>
  <si>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</si>
  <si>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</si>
  <si>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</si>
  <si>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</si>
  <si>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</si>
  <si>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</si>
  <si>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</si>
  <si>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</si>
  <si>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</si>
  <si>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</si>
  <si>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</si>
  <si>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</si>
  <si>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</si>
  <si>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</si>
  <si>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</si>
  <si>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</si>
  <si>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</si>
  <si>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</si>
  <si>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</si>
  <si>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</si>
  <si>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</si>
  <si>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</si>
  <si>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</si>
  <si>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</si>
  <si>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</si>
  <si>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</si>
  <si>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</si>
  <si>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</si>
  <si>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</si>
  <si>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</si>
  <si>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</si>
  <si>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</si>
  <si>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</si>
  <si>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</si>
  <si>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</si>
  <si>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</si>
  <si>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</si>
  <si>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</si>
  <si>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</si>
  <si>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</si>
  <si>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</si>
  <si>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</si>
  <si>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</si>
  <si>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</si>
  <si>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</si>
  <si>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</si>
  <si>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</si>
  <si>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</si>
  <si>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</si>
  <si>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</si>
  <si>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</si>
  <si>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</si>
  <si>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</si>
  <si>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</si>
  <si>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</si>
  <si>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</si>
  <si>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</si>
  <si>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</si>
  <si>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</si>
  <si>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</si>
  <si>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</si>
  <si>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</si>
  <si>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</si>
  <si>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</si>
  <si>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</si>
  <si>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</si>
  <si>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</si>
  <si>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</si>
  <si>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</si>
  <si>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</si>
  <si>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</si>
  <si>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</si>
  <si>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</si>
  <si>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</si>
  <si>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</si>
  <si>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</si>
  <si>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</si>
  <si>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</si>
  <si>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</si>
  <si>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</si>
  <si>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</si>
  <si>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</si>
  <si>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</si>
  <si>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</si>
  <si>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</si>
  <si>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</si>
  <si>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</si>
  <si>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</si>
  <si>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</si>
  <si>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</si>
  <si>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</si>
  <si>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</si>
  <si>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</si>
  <si>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</si>
  <si>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</si>
  <si>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</si>
  <si>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</si>
  <si>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</si>
  <si>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</si>
  <si>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</si>
  <si>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</si>
  <si>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</si>
  <si>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</si>
  <si>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</si>
  <si>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</si>
  <si>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</si>
  <si>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</si>
  <si>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</si>
  <si>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</si>
  <si>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</si>
  <si>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</si>
  <si>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</si>
  <si>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</si>
  <si>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</si>
  <si>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</si>
  <si>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</si>
  <si>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</si>
  <si>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</si>
  <si>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</si>
  <si>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</si>
  <si>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</si>
  <si>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</si>
  <si>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</si>
  <si>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</si>
  <si>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</si>
  <si>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</si>
  <si>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</si>
  <si>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</si>
  <si>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</si>
  <si>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</si>
  <si>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</si>
  <si>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</si>
  <si>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</si>
  <si>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</si>
  <si>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</si>
  <si>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</si>
  <si>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</si>
  <si>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</si>
  <si>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</si>
  <si>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</si>
  <si>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</si>
  <si>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</si>
  <si>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</si>
  <si>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</si>
  <si>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</si>
  <si>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</si>
  <si>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</si>
  <si>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</si>
  <si>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</si>
  <si>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</si>
  <si>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</si>
  <si>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</si>
  <si>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</si>
  <si>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</si>
  <si>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</si>
  <si>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</si>
  <si>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</si>
  <si>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</si>
  <si>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</si>
  <si>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</si>
  <si>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</si>
  <si>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</si>
  <si>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</si>
  <si>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</si>
  <si>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</si>
  <si>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</si>
  <si>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</si>
  <si>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</si>
  <si>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</si>
  <si>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</si>
  <si>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</si>
  <si>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</si>
  <si>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</si>
  <si>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</si>
  <si>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</si>
  <si>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</si>
  <si>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</si>
  <si>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</si>
  <si>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</si>
  <si>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</si>
  <si>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</si>
  <si>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</si>
  <si>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</si>
  <si>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</si>
  <si>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</si>
  <si>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</si>
  <si>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</si>
  <si>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</si>
  <si>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</si>
  <si>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</si>
  <si>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</si>
  <si>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</si>
  <si>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</si>
  <si>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</si>
  <si>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</si>
  <si>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</si>
  <si>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</si>
  <si>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</si>
  <si>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</si>
  <si>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</si>
  <si>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</si>
  <si>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</si>
  <si>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</si>
  <si>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</si>
  <si>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</si>
  <si>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</si>
  <si>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</si>
  <si>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</si>
  <si>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</si>
  <si>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</si>
  <si>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</si>
  <si>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</si>
  <si>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</si>
  <si>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</si>
  <si>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</si>
  <si>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</si>
  <si>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</si>
  <si>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</si>
  <si>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</si>
  <si>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</si>
  <si>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</si>
  <si>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</si>
  <si>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</si>
  <si>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</si>
  <si>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</si>
  <si>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</si>
  <si>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</si>
  <si>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</si>
  <si>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</si>
  <si>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</si>
  <si>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</si>
  <si>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</si>
  <si>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</si>
  <si>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</si>
  <si>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</si>
  <si>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</si>
  <si>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</si>
  <si>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</si>
  <si>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</si>
  <si>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</si>
  <si>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</si>
  <si>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</si>
  <si>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</si>
  <si>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</si>
  <si>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</si>
  <si>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</si>
  <si>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</si>
  <si>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</si>
  <si>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</si>
  <si>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</si>
  <si>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</si>
  <si>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</si>
  <si>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</si>
  <si>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</si>
  <si>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</si>
  <si>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</si>
  <si>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</si>
  <si>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</si>
  <si>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</si>
  <si>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</si>
  <si>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</si>
  <si>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</si>
  <si>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</si>
  <si>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</si>
  <si>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</si>
  <si>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</si>
  <si>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</si>
  <si>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</si>
  <si>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</si>
  <si>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</si>
  <si>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</si>
  <si>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</si>
  <si>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</si>
  <si>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</si>
  <si>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</si>
  <si>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</si>
  <si>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</si>
  <si>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</si>
  <si>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</si>
  <si>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</si>
  <si>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</si>
  <si>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</si>
  <si>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</si>
  <si>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</si>
  <si>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</si>
  <si>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</si>
  <si>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</si>
  <si>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</si>
  <si>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</si>
  <si>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</si>
  <si>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</si>
  <si>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</si>
  <si>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</si>
  <si>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</si>
  <si>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</si>
  <si>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</si>
  <si>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</si>
  <si>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</si>
  <si>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</si>
  <si>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</si>
  <si>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</si>
  <si>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</si>
  <si>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</si>
  <si>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</si>
  <si>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</si>
  <si>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</si>
  <si>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</si>
  <si>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</si>
  <si>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</si>
  <si>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</si>
  <si>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</si>
  <si>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</si>
  <si>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</si>
  <si>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</si>
  <si>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</si>
  <si>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</si>
  <si>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</si>
  <si>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</si>
  <si>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</si>
  <si>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</si>
  <si>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</si>
  <si>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</si>
  <si>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</si>
  <si>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</si>
  <si>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</si>
  <si>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</si>
  <si>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</si>
  <si>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</si>
  <si>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</si>
  <si>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</si>
  <si>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</si>
  <si>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</si>
  <si>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</si>
  <si>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</si>
  <si>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</si>
  <si>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</si>
  <si>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</si>
  <si>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</si>
  <si>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</si>
  <si>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</si>
  <si>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</si>
  <si>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</si>
  <si>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</si>
  <si>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</si>
  <si>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</si>
  <si>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</si>
  <si>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</si>
  <si>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</si>
  <si>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</si>
  <si>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</si>
  <si>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</si>
  <si>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</si>
  <si>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</si>
  <si>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</si>
  <si>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</si>
  <si>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</si>
  <si>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</si>
  <si>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</si>
  <si>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</si>
  <si>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</si>
  <si>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</si>
  <si>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</si>
  <si>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</si>
  <si>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</si>
  <si>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</si>
  <si>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</si>
  <si>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</si>
  <si>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</si>
  <si>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</si>
  <si>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</si>
  <si>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</si>
  <si>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</si>
  <si>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</si>
  <si>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</si>
  <si>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</si>
  <si>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</si>
  <si>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</si>
  <si>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</si>
  <si>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</si>
  <si>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</si>
  <si>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</si>
  <si>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</si>
  <si>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</si>
  <si>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</si>
  <si>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</si>
  <si>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</si>
  <si>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</si>
  <si>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</si>
  <si>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</si>
  <si>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</si>
  <si>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</si>
  <si>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</si>
  <si>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</si>
  <si>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</si>
  <si>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</si>
  <si>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</si>
  <si>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</si>
  <si>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</si>
  <si>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</si>
  <si>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</si>
  <si>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</si>
  <si>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</si>
  <si>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</si>
  <si>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</si>
  <si>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</si>
  <si>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</si>
  <si>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</si>
  <si>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</si>
  <si>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</si>
  <si>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</si>
  <si>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</si>
  <si>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</si>
  <si>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</si>
  <si>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</si>
  <si>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</si>
  <si>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</si>
  <si>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</si>
  <si>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</si>
  <si>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</si>
  <si>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</si>
  <si>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</si>
  <si>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</si>
  <si>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</si>
  <si>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</si>
  <si>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</si>
  <si>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</si>
  <si>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</si>
  <si>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</si>
  <si>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</si>
  <si>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</si>
  <si>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</si>
  <si>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</si>
  <si>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</si>
  <si>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</si>
  <si>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</si>
  <si>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</si>
  <si>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</si>
  <si>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</si>
  <si>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</si>
  <si>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</si>
  <si>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</si>
  <si>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</si>
  <si>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</si>
  <si>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</si>
  <si>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</si>
  <si>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</si>
  <si>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</si>
  <si>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</si>
  <si>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</si>
  <si>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</si>
  <si>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</si>
  <si>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</si>
  <si>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</si>
  <si>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</si>
  <si>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</si>
  <si>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</si>
  <si>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</si>
  <si>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</si>
  <si>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</si>
  <si>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</si>
  <si>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</si>
  <si>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</si>
  <si>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</si>
  <si>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</si>
  <si>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</si>
  <si>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</si>
  <si>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</si>
  <si>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</si>
  <si>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</si>
  <si>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</si>
  <si>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</si>
  <si>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</si>
  <si>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</si>
  <si>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</si>
  <si>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</si>
  <si>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</si>
  <si>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</si>
  <si>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</si>
  <si>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</si>
  <si>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</si>
  <si>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</si>
  <si>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</si>
  <si>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</si>
  <si>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</si>
  <si>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</si>
  <si>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</si>
  <si>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</si>
  <si>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</si>
  <si>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</si>
  <si>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</si>
  <si>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</si>
  <si>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</si>
  <si>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</si>
  <si>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</si>
  <si>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</si>
  <si>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</si>
  <si>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</si>
  <si>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</si>
  <si>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</si>
  <si>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</si>
  <si>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</si>
  <si>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</si>
  <si>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</si>
  <si>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</si>
  <si>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</si>
  <si>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</si>
  <si>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</si>
  <si>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</si>
  <si>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</si>
  <si>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</si>
  <si>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</si>
  <si>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</si>
  <si>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</si>
  <si>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</si>
  <si>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</si>
  <si>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</si>
  <si>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</si>
  <si>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</si>
  <si>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</si>
  <si>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</si>
  <si>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</si>
  <si>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</si>
  <si>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</si>
  <si>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</si>
  <si>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</si>
  <si>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</si>
  <si>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</si>
  <si>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</si>
  <si>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</si>
  <si>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</si>
  <si>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</si>
  <si>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</si>
  <si>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</si>
  <si>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</si>
  <si>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</si>
  <si>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</si>
  <si>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</si>
  <si>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</si>
  <si>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</si>
  <si>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</si>
  <si>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</si>
  <si>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</si>
  <si>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</si>
  <si>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</si>
  <si>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</si>
  <si>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</si>
  <si>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</si>
  <si>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</si>
  <si>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</si>
  <si>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</si>
  <si>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</si>
  <si>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</si>
  <si>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</si>
  <si>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</si>
  <si>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</si>
  <si>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</si>
  <si>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</si>
  <si>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</si>
  <si>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</si>
  <si>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</si>
  <si>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</si>
  <si>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</si>
  <si>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</si>
  <si>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</si>
  <si>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</si>
  <si>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</si>
  <si>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</si>
  <si>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</si>
  <si>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</si>
  <si>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</si>
  <si>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</si>
  <si>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</si>
  <si>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</si>
  <si>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</si>
  <si>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</si>
  <si>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</si>
  <si>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</si>
  <si>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</si>
  <si>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</si>
  <si>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</si>
  <si>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</si>
  <si>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</si>
  <si>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</si>
  <si>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</si>
  <si>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</si>
  <si>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</si>
  <si>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</si>
  <si>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</si>
  <si>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</si>
  <si>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</si>
  <si>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</si>
  <si>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</si>
  <si>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</si>
  <si>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</si>
  <si>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</si>
  <si>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</si>
  <si>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</si>
  <si>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</si>
  <si>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</si>
  <si>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</si>
  <si>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</si>
  <si>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</si>
  <si>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</si>
  <si>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</si>
  <si>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</si>
  <si>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</si>
  <si>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</si>
  <si>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</si>
  <si>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</si>
  <si>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</si>
  <si>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</si>
  <si>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</si>
  <si>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</si>
  <si>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</si>
  <si>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</si>
  <si>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</si>
  <si>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</si>
  <si>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</si>
  <si>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</si>
  <si>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</si>
  <si>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</si>
  <si>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</si>
  <si>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</si>
  <si>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</si>
  <si>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</si>
  <si>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</si>
  <si>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</si>
  <si>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</si>
  <si>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</si>
  <si>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</si>
  <si>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</si>
  <si>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</si>
  <si>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</si>
  <si>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</si>
  <si>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</si>
  <si>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</si>
  <si>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</si>
  <si>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</si>
  <si>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</si>
  <si>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</si>
  <si>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</si>
  <si>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</si>
  <si>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</si>
  <si>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</si>
  <si>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</si>
  <si>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</si>
  <si>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</si>
  <si>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</si>
  <si>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</si>
  <si>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</si>
  <si>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</si>
  <si>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</si>
  <si>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</si>
  <si>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</si>
  <si>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</si>
  <si>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</si>
  <si>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</si>
  <si>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</si>
  <si>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</si>
  <si>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</si>
  <si>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</si>
  <si>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</si>
  <si>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</si>
  <si>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</si>
  <si>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</si>
  <si>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</si>
  <si>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</si>
  <si>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</si>
  <si>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</si>
  <si>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</si>
  <si>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</si>
  <si>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</si>
  <si>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</si>
  <si>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</si>
  <si>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</si>
  <si>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</si>
  <si>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</si>
  <si>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</si>
  <si>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</si>
  <si>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</si>
  <si>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</si>
  <si>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</si>
  <si>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</si>
  <si>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</si>
  <si>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</si>
  <si>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</si>
  <si>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</si>
  <si>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</si>
  <si>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</si>
  <si>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</si>
  <si>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</si>
  <si>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</si>
  <si>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</si>
  <si>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</si>
  <si>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</si>
  <si>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</si>
  <si>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</si>
  <si>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</si>
  <si>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</si>
  <si>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</si>
  <si>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</si>
  <si>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</si>
  <si>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</si>
  <si>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</si>
  <si>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</si>
  <si>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</si>
  <si>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</si>
  <si>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</si>
  <si>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</si>
  <si>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</si>
  <si>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</si>
  <si>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</si>
  <si>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</si>
  <si>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</si>
  <si>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</si>
  <si>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</si>
  <si>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</si>
  <si>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</si>
  <si>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</si>
  <si>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</si>
  <si>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</si>
  <si>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</si>
  <si>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</si>
  <si>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</si>
  <si>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</si>
  <si>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</si>
  <si>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</si>
  <si>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</si>
  <si>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</si>
  <si>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</si>
  <si>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</si>
  <si>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</si>
  <si>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</si>
  <si>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</si>
  <si>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</si>
  <si>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</si>
  <si>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</si>
  <si>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</si>
  <si>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</si>
  <si>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</si>
  <si>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</si>
  <si>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</si>
  <si>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</si>
  <si>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</si>
  <si>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</si>
  <si>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</si>
  <si>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</si>
  <si>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</si>
  <si>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</si>
  <si>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</si>
  <si>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</si>
  <si>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</si>
  <si>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</si>
  <si>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</si>
  <si>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</si>
  <si>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</si>
  <si>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</si>
  <si>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</si>
  <si>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</si>
  <si>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</si>
  <si>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</si>
  <si>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</si>
  <si>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</si>
  <si>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</si>
  <si>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</si>
  <si>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</si>
  <si>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</si>
  <si>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</si>
  <si>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</si>
  <si>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</si>
  <si>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</si>
  <si>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</si>
  <si>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</si>
  <si>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</si>
  <si>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</si>
  <si>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</si>
  <si>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</si>
  <si>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</si>
  <si>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</si>
  <si>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</si>
  <si>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</si>
  <si>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</si>
  <si>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</si>
  <si>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</si>
  <si>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</si>
  <si>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</si>
  <si>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</si>
  <si>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</si>
  <si>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</si>
  <si>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</si>
  <si>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</si>
  <si>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</si>
  <si>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</si>
  <si>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</si>
  <si>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</si>
  <si>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</si>
  <si>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</si>
  <si>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</si>
  <si>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</si>
  <si>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</si>
  <si>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</si>
  <si>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</si>
  <si>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</si>
  <si>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</si>
  <si>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</si>
  <si>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</si>
  <si>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</si>
  <si>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</si>
  <si>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</si>
  <si>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</si>
  <si>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</si>
  <si>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</si>
  <si>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</si>
  <si>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</si>
  <si>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</si>
  <si>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</si>
  <si>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</si>
  <si>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</si>
  <si>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</si>
  <si>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</si>
  <si>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</si>
  <si>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</si>
  <si>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</si>
  <si>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</si>
  <si>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</si>
  <si>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</si>
  <si>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</si>
  <si>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</si>
  <si>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</si>
  <si>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</si>
  <si>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</si>
  <si>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</si>
  <si>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</si>
  <si>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</si>
  <si>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</si>
  <si>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</si>
  <si>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</si>
  <si>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</si>
  <si>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</si>
  <si>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</si>
  <si>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</si>
  <si>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</si>
  <si>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</si>
  <si>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</si>
  <si>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</si>
  <si>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</si>
  <si>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</si>
  <si>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</si>
  <si>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</si>
  <si>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</si>
  <si>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</si>
  <si>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</si>
  <si>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</si>
  <si>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</si>
  <si>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</si>
  <si>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</si>
  <si>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</si>
  <si>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</si>
  <si>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</si>
  <si>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</si>
  <si>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</si>
  <si>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</si>
  <si>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</si>
  <si>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</si>
  <si>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</si>
  <si>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</si>
  <si>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</si>
  <si>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</si>
  <si>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</si>
  <si>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</si>
  <si>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</si>
  <si>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</si>
  <si>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</si>
  <si>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</si>
  <si>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</si>
  <si>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</si>
  <si>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</si>
  <si>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</si>
  <si>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</si>
  <si>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</si>
  <si>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</si>
  <si>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</si>
  <si>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</si>
  <si>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</si>
  <si>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</si>
  <si>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</si>
  <si>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</si>
  <si>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</si>
  <si>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</si>
  <si>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</si>
  <si>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</si>
  <si>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</si>
  <si>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</si>
  <si>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</si>
  <si>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</si>
  <si>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</si>
  <si>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</si>
  <si>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</si>
  <si>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</si>
  <si>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</si>
  <si>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</si>
  <si>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</si>
  <si>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</si>
  <si>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</si>
  <si>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</si>
  <si>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</si>
  <si>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</si>
  <si>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</si>
  <si>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</si>
  <si>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</si>
  <si>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</si>
  <si>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</si>
  <si>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</si>
  <si>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</si>
  <si>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</si>
  <si>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</si>
  <si>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</si>
  <si>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</si>
  <si>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</si>
  <si>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</si>
  <si>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</si>
  <si>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</si>
  <si>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</si>
  <si>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</si>
  <si>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</si>
  <si>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</si>
  <si>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</si>
  <si>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</si>
  <si>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</si>
  <si>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</si>
  <si>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</si>
  <si>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</si>
  <si>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</si>
  <si>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</si>
  <si>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</si>
  <si>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</si>
  <si>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</si>
  <si>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</si>
  <si>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</si>
  <si>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</si>
  <si>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</si>
  <si>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</si>
  <si>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</si>
  <si>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</si>
  <si>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</si>
  <si>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</si>
  <si>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</si>
  <si>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</si>
  <si>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</si>
  <si>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</si>
  <si>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</si>
  <si>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</si>
  <si>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</si>
  <si>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</si>
  <si>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</si>
  <si>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</si>
  <si>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</si>
  <si>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</si>
  <si>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</si>
  <si>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</si>
  <si>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</si>
  <si>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</si>
  <si>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</si>
  <si>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</si>
  <si>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</si>
  <si>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</si>
  <si>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</si>
  <si>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</si>
  <si>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</si>
  <si>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</si>
  <si>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</si>
  <si>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</si>
  <si>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</si>
  <si>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</si>
  <si>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</si>
  <si>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</si>
  <si>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</si>
  <si>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</si>
  <si>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</si>
  <si>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</si>
  <si>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</si>
  <si>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</si>
  <si>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</si>
  <si>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</si>
  <si>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</si>
  <si>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</si>
  <si>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</si>
  <si>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</si>
  <si>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</si>
  <si>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</si>
  <si>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</si>
  <si>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</si>
  <si>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</si>
  <si>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</si>
  <si>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</si>
  <si>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</si>
  <si>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</si>
  <si>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</si>
  <si>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</si>
  <si>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</si>
  <si>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</si>
  <si>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</si>
  <si>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</si>
  <si>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</si>
  <si>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</si>
  <si>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</si>
  <si>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</si>
  <si>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</si>
  <si>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</si>
  <si>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</si>
  <si>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</si>
  <si>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</si>
  <si>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</si>
  <si>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</si>
  <si>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</si>
  <si>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</si>
  <si>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</si>
  <si>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</si>
  <si>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</si>
  <si>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</si>
  <si>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</si>
  <si>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</si>
  <si>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</si>
  <si>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</si>
  <si>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</si>
  <si>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</si>
  <si>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</si>
  <si>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</si>
  <si>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</si>
  <si>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</si>
  <si>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</si>
  <si>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</si>
  <si>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</si>
  <si>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</si>
  <si>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</si>
  <si>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</si>
  <si>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</si>
  <si>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</si>
  <si>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</si>
  <si>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</si>
  <si>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</si>
  <si>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</si>
  <si>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</si>
  <si>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</si>
  <si>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</si>
  <si>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</si>
  <si>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</si>
  <si>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</si>
  <si>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</si>
  <si>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</si>
  <si>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</si>
  <si>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</si>
  <si>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</si>
  <si>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</si>
  <si>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</si>
  <si>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</si>
  <si>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</si>
  <si>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</si>
  <si>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</si>
  <si>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</si>
  <si>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</si>
  <si>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</si>
  <si>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</si>
  <si>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</si>
  <si>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</si>
  <si>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</si>
  <si>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</si>
  <si>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</si>
  <si>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</si>
  <si>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</si>
  <si>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</si>
  <si>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</si>
  <si>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</si>
  <si>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</si>
  <si>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</si>
  <si>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</si>
  <si>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</si>
  <si>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</si>
  <si>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</si>
  <si>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</si>
  <si>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</si>
  <si>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</si>
  <si>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</si>
  <si>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</si>
  <si>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</si>
  <si>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</si>
  <si>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</si>
  <si>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</si>
  <si>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</si>
  <si>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</si>
  <si>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</si>
  <si>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</si>
  <si>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</si>
  <si>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</si>
  <si>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</si>
  <si>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</si>
  <si>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</si>
  <si>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</si>
  <si>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</si>
  <si>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</si>
  <si>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</si>
  <si>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</si>
  <si>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</si>
  <si>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</si>
  <si>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</si>
  <si>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</si>
  <si>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</si>
  <si>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</si>
  <si>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</si>
  <si>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</si>
  <si>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</si>
  <si>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</si>
  <si>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</si>
  <si>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</si>
  <si>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</si>
  <si>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</si>
  <si>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</si>
  <si>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</si>
  <si>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</si>
  <si>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</si>
  <si>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</si>
  <si>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</si>
  <si>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</si>
  <si>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</si>
  <si>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</si>
  <si>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</si>
  <si>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</si>
  <si>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</si>
  <si>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</si>
  <si>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</si>
  <si>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</si>
  <si>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</si>
  <si>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</si>
  <si>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</si>
  <si>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</si>
  <si>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</si>
  <si>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</si>
  <si>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</si>
  <si>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</si>
  <si>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</si>
  <si>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</si>
  <si>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</si>
  <si>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</si>
  <si>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</si>
  <si>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</si>
  <si>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</si>
  <si>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</si>
  <si>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</si>
  <si>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</si>
  <si>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</si>
  <si>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</si>
  <si>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</si>
  <si>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</si>
  <si>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</si>
  <si>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</si>
  <si>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</si>
  <si>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</si>
  <si>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</si>
  <si>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</si>
  <si>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</si>
  <si>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</si>
  <si>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</si>
  <si>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</si>
  <si>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</si>
  <si>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</si>
  <si>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</si>
  <si>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</si>
  <si>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</si>
  <si>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</si>
  <si>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</si>
  <si>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</si>
  <si>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</si>
  <si>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</si>
  <si>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</si>
  <si>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</si>
  <si>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</si>
  <si>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</si>
  <si>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</si>
  <si>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</si>
  <si>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</si>
  <si>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</si>
  <si>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</si>
  <si>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</si>
  <si>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</si>
  <si>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</si>
  <si>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</si>
  <si>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</si>
  <si>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</si>
  <si>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</si>
  <si>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</si>
  <si>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</si>
  <si>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</si>
  <si>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</si>
  <si>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</si>
  <si>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</si>
  <si>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</si>
  <si>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</si>
  <si>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</si>
  <si>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</si>
  <si>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</si>
  <si>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</si>
  <si>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</si>
  <si>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</si>
  <si>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</si>
  <si>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</si>
  <si>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</si>
  <si>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</si>
  <si>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</si>
  <si>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</si>
  <si>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</si>
  <si>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</si>
  <si>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</si>
  <si>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</si>
  <si>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</si>
  <si>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</si>
  <si>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</si>
  <si>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</si>
  <si>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</si>
  <si>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</si>
  <si>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</si>
  <si>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</si>
  <si>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</si>
  <si>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</si>
  <si>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</si>
  <si>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</si>
  <si>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</si>
  <si>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</si>
  <si>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</si>
  <si>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</si>
  <si>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</si>
  <si>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</si>
  <si>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</si>
  <si>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</si>
  <si>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</si>
  <si>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</si>
  <si>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</si>
  <si>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</si>
  <si>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</si>
  <si>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</si>
  <si>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</si>
  <si>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</si>
  <si>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</si>
  <si>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</si>
  <si>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</si>
  <si>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</si>
  <si>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</si>
  <si>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</si>
  <si>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</si>
  <si>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</si>
  <si>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</si>
  <si>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</si>
  <si>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</si>
  <si>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</si>
  <si>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</si>
  <si>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</si>
  <si>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</si>
  <si>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</si>
  <si>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</si>
  <si>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</si>
  <si>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</si>
  <si>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</si>
  <si>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</si>
  <si>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</si>
  <si>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</si>
  <si>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</si>
  <si>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</si>
  <si>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</si>
  <si>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</si>
  <si>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</si>
  <si>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</si>
  <si>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</si>
  <si>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</si>
  <si>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</si>
  <si>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</si>
  <si>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</si>
  <si>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</si>
  <si>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</si>
  <si>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</si>
  <si>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</si>
  <si>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</si>
  <si>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</si>
  <si>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</si>
  <si>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</si>
  <si>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</si>
  <si>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</si>
  <si>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</si>
  <si>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</si>
  <si>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</si>
  <si>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</si>
  <si>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</si>
  <si>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</si>
  <si>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</si>
  <si>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</si>
  <si>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</si>
  <si>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</si>
  <si>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</si>
  <si>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</si>
  <si>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</si>
  <si>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</si>
  <si>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</si>
  <si>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</si>
  <si>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</si>
  <si>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</si>
  <si>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</si>
  <si>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</si>
  <si>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</si>
  <si>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</si>
  <si>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</si>
  <si>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</si>
  <si>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</si>
  <si>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</si>
  <si>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</si>
  <si>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</si>
  <si>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</si>
  <si>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</si>
  <si>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</si>
  <si>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</si>
  <si>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</si>
  <si>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</si>
  <si>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</si>
  <si>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</si>
  <si>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</si>
  <si>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</si>
  <si>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</si>
  <si>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</si>
  <si>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</si>
  <si>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</si>
  <si>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</si>
  <si>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</si>
  <si>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</si>
  <si>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</si>
  <si>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</si>
  <si>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</si>
  <si>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</si>
  <si>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</si>
  <si>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</si>
  <si>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</si>
  <si>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</si>
  <si>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</si>
  <si>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</si>
  <si>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</si>
  <si>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</si>
  <si>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</si>
  <si>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</si>
  <si>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</si>
  <si>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</si>
  <si>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</si>
  <si>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</si>
  <si>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</si>
  <si>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</si>
  <si>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</si>
  <si>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</si>
  <si>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</si>
  <si>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</si>
  <si>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</si>
  <si>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</si>
  <si>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</si>
  <si>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</si>
  <si>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</si>
  <si>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</si>
  <si>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</si>
  <si>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</si>
  <si>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</si>
  <si>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</si>
  <si>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</si>
  <si>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</si>
  <si>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</si>
  <si>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</si>
  <si>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</si>
  <si>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</si>
  <si>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</si>
  <si>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</si>
  <si>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</si>
  <si>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</si>
  <si>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</si>
  <si>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</si>
  <si>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</si>
  <si>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</si>
  <si>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</si>
  <si>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</si>
  <si>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</si>
  <si>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</si>
  <si>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</si>
  <si>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</si>
  <si>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</si>
  <si>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</si>
  <si>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</si>
  <si>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</si>
  <si>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</si>
  <si>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</si>
  <si>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</si>
  <si>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</si>
  <si>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</si>
  <si>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</si>
  <si>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</si>
  <si>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</si>
  <si>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</si>
  <si>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</si>
  <si>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</si>
  <si>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</si>
  <si>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</si>
  <si>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</si>
  <si>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</si>
  <si>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</si>
  <si>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</si>
  <si>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</si>
  <si>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</si>
  <si>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</si>
  <si>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</si>
  <si>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</si>
  <si>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</si>
  <si>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</si>
  <si>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</si>
  <si>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</si>
  <si>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</si>
  <si>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</si>
  <si>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</si>
  <si>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</si>
  <si>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</si>
  <si>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</si>
  <si>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</si>
  <si>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</si>
  <si>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</si>
  <si>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</si>
  <si>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</si>
  <si>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</si>
  <si>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</si>
  <si>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</si>
  <si>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</si>
  <si>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</si>
  <si>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</si>
  <si>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</si>
  <si>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</si>
  <si>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</si>
  <si>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</si>
  <si>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</si>
  <si>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</si>
  <si>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</si>
  <si>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</si>
  <si>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</si>
  <si>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</si>
  <si>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</si>
  <si>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</si>
  <si>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</si>
  <si>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</si>
  <si>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</si>
  <si>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</si>
  <si>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</si>
  <si>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</si>
  <si>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</si>
  <si>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</si>
  <si>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</si>
  <si>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</si>
  <si>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</si>
  <si>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</si>
  <si>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</si>
  <si>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</si>
  <si>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</si>
  <si>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</si>
  <si>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</si>
  <si>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</si>
  <si>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</si>
  <si>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</si>
  <si>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</si>
  <si>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</si>
  <si>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</si>
  <si>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</si>
  <si>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</si>
  <si>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</si>
  <si>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</si>
  <si>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</si>
  <si>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</si>
  <si>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</si>
  <si>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</si>
  <si>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</si>
  <si>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</si>
  <si>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</si>
  <si>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</si>
  <si>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</si>
  <si>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</si>
  <si>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</si>
  <si>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</si>
  <si>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</si>
  <si>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</si>
  <si>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</si>
  <si>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</si>
  <si>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</si>
  <si>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</si>
  <si>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</si>
  <si>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</si>
  <si>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</si>
  <si>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</si>
  <si>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</si>
  <si>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</si>
  <si>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</si>
  <si>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</si>
  <si>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</si>
  <si>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</si>
  <si>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</si>
  <si>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</si>
  <si>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</si>
  <si>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</si>
  <si>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</si>
  <si>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</si>
  <si>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</si>
  <si>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</si>
  <si>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</si>
  <si>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</si>
  <si>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</si>
  <si>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</si>
  <si>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</si>
  <si>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</si>
  <si>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</si>
  <si>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</si>
  <si>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</si>
  <si>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</si>
  <si>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</si>
  <si>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</si>
  <si>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</si>
  <si>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</si>
  <si>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</si>
  <si>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</si>
  <si>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</si>
  <si>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</si>
  <si>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</si>
  <si>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</si>
  <si>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</si>
  <si>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</si>
  <si>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</si>
  <si>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</si>
  <si>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</si>
  <si>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</si>
  <si>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</si>
  <si>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</si>
  <si>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</si>
  <si>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</si>
  <si>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</si>
  <si>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</si>
  <si>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</si>
  <si>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</si>
  <si>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</si>
  <si>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</si>
  <si>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</si>
  <si>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</si>
  <si>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</si>
  <si>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</si>
  <si>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</si>
  <si>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</si>
  <si>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</si>
  <si>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</si>
  <si>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</si>
  <si>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</si>
  <si>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</si>
  <si>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</si>
  <si>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</si>
  <si>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</si>
  <si>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</si>
  <si>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</si>
  <si>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</si>
  <si>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</si>
  <si>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</si>
  <si>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</si>
  <si>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</si>
  <si>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</si>
  <si>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</si>
  <si>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</si>
  <si>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</si>
  <si>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</si>
  <si>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</si>
  <si>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</si>
  <si>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</si>
  <si>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</si>
  <si>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</si>
  <si>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</si>
  <si>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</si>
  <si>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</si>
  <si>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</si>
  <si>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</si>
  <si>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</si>
  <si>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</si>
  <si>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</si>
  <si>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</si>
  <si>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</si>
  <si>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</si>
  <si>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</si>
  <si>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</si>
  <si>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</si>
  <si>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</si>
  <si>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</si>
  <si>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</si>
  <si>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</si>
  <si>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</si>
  <si>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</si>
  <si>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</si>
  <si>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</si>
  <si>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</si>
  <si>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</si>
  <si>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</si>
  <si>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</si>
  <si>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</si>
  <si>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</si>
  <si>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</si>
  <si>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</si>
  <si>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</si>
  <si>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</si>
  <si>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</si>
  <si>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</si>
  <si>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</si>
  <si>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</si>
  <si>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</si>
  <si>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</si>
  <si>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</si>
  <si>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</si>
  <si>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</si>
  <si>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</si>
  <si>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</si>
  <si>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</si>
  <si>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</si>
  <si>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</si>
  <si>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</si>
  <si>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</si>
  <si>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</si>
  <si>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</si>
  <si>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</si>
  <si>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</si>
  <si>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</si>
  <si>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</si>
  <si>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</si>
  <si>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</si>
  <si>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</si>
  <si>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</si>
  <si>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</si>
  <si>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</si>
  <si>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</si>
  <si>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</si>
  <si>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</si>
  <si>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</si>
  <si>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</si>
  <si>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</si>
  <si>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</si>
  <si>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</si>
  <si>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</si>
  <si>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</si>
  <si>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</si>
  <si>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</si>
  <si>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</si>
  <si>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</si>
  <si>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</si>
  <si>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</si>
  <si>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</si>
  <si>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</si>
  <si>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</si>
  <si>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</si>
  <si>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</si>
  <si>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</si>
  <si>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</si>
  <si>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</si>
  <si>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</si>
  <si>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</si>
  <si>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</si>
  <si>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</si>
  <si>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</si>
  <si>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</si>
  <si>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</si>
  <si>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</si>
  <si>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</si>
  <si>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</si>
  <si>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</si>
  <si>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</si>
  <si>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</si>
  <si>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</si>
  <si>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</si>
  <si>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</si>
  <si>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</si>
  <si>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</si>
  <si>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</si>
  <si>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</si>
  <si>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</si>
  <si>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</si>
  <si>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</si>
  <si>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</si>
  <si>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</si>
  <si>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</si>
  <si>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</si>
  <si>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</si>
  <si>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</si>
  <si>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</si>
  <si>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</si>
  <si>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</si>
  <si>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</si>
  <si>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</si>
  <si>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</si>
  <si>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</si>
  <si>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</si>
  <si>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</si>
  <si>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</si>
  <si>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</si>
  <si>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</si>
  <si>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</si>
  <si>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</si>
  <si>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</si>
  <si>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</si>
  <si>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</si>
  <si>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</si>
  <si>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</si>
  <si>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</si>
  <si>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</si>
  <si>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</si>
  <si>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</si>
  <si>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</si>
  <si>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</si>
  <si>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</si>
  <si>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</si>
  <si>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</si>
  <si>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</si>
  <si>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</si>
  <si>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</si>
  <si>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</si>
  <si>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</si>
  <si>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</si>
  <si>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</si>
  <si>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</si>
  <si>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</si>
  <si>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</si>
  <si>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</si>
  <si>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</si>
  <si>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</si>
  <si>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</si>
  <si>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</si>
  <si>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</si>
  <si>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</si>
  <si>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</si>
  <si>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</si>
  <si>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</si>
  <si>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</si>
  <si>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</si>
  <si>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</si>
  <si>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</si>
  <si>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</si>
  <si>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</si>
  <si>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</si>
  <si>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</si>
  <si>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</si>
  <si>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</si>
  <si>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</si>
  <si>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</si>
  <si>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</si>
  <si>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</si>
  <si>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</si>
  <si>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</si>
  <si>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</si>
  <si>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</si>
  <si>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</si>
  <si>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</si>
  <si>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</si>
  <si>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</si>
  <si>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</si>
  <si>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</si>
  <si>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</si>
  <si>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</si>
  <si>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</si>
  <si>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</si>
  <si>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</si>
  <si>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</si>
  <si>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</si>
  <si>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</si>
  <si>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</si>
  <si>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</si>
  <si>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</si>
  <si>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</si>
  <si>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</si>
  <si>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</si>
  <si>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</si>
  <si>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</si>
  <si>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</si>
  <si>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</si>
  <si>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</si>
  <si>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</si>
  <si>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</si>
  <si>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</si>
  <si>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</si>
  <si>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</si>
  <si>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</si>
  <si>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</si>
  <si>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</si>
  <si>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</si>
  <si>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</si>
  <si>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</si>
  <si>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</si>
  <si>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</si>
  <si>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</si>
  <si>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</si>
  <si>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</si>
  <si>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</si>
  <si>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</si>
  <si>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</si>
  <si>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</si>
  <si>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</si>
  <si>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</si>
  <si>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</si>
  <si>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</si>
  <si>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</si>
  <si>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</si>
  <si>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</si>
  <si>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</si>
  <si>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</si>
  <si>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</si>
  <si>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</si>
  <si>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</si>
  <si>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</si>
  <si>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</si>
  <si>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</si>
  <si>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</si>
  <si>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</si>
  <si>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</si>
  <si>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</si>
  <si>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</si>
  <si>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</si>
  <si>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</si>
  <si>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</si>
  <si>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</si>
  <si>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</si>
  <si>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</si>
  <si>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</si>
  <si>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</si>
  <si>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</si>
  <si>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</si>
  <si>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</si>
  <si>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</si>
  <si>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</si>
  <si>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</si>
  <si>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</si>
  <si>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</si>
  <si>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</si>
  <si>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</si>
  <si>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</si>
  <si>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</si>
  <si>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</si>
  <si>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</si>
  <si>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</si>
  <si>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</si>
  <si>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</si>
  <si>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</si>
  <si>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</si>
  <si>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</si>
  <si>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</si>
  <si>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</si>
  <si>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</si>
  <si>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</si>
  <si>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</si>
  <si>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</si>
  <si>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</si>
  <si>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</si>
  <si>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</si>
  <si>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</si>
  <si>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</si>
  <si>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</si>
  <si>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</si>
  <si>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</si>
  <si>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</si>
  <si>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</si>
  <si>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</si>
  <si>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</si>
  <si>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</si>
  <si>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</si>
  <si>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</si>
  <si>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</si>
  <si>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</si>
  <si>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</si>
  <si>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</si>
  <si>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</si>
  <si>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</si>
  <si>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</si>
  <si>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</si>
  <si>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</si>
  <si>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</si>
  <si>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</si>
  <si>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</si>
  <si>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</si>
  <si>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</si>
  <si>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</si>
  <si>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</si>
  <si>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</si>
  <si>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</si>
  <si>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</si>
  <si>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</si>
  <si>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</si>
  <si>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</si>
  <si>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</si>
  <si>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</si>
  <si>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</si>
  <si>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</si>
  <si>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</si>
  <si>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</si>
  <si>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</si>
  <si>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</si>
  <si>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</si>
  <si>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</si>
  <si>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</si>
  <si>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</si>
  <si>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</si>
  <si>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</si>
  <si>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</si>
  <si>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</si>
  <si>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</si>
  <si>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</si>
  <si>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</si>
  <si>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</si>
  <si>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</si>
  <si>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</si>
  <si>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</si>
  <si>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</si>
  <si>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</si>
  <si>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</si>
  <si>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</si>
  <si>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</si>
  <si>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</si>
  <si>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</si>
  <si>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</si>
  <si>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</si>
  <si>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</si>
  <si>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</si>
  <si>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</si>
  <si>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</si>
  <si>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</si>
  <si>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</si>
  <si>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</si>
  <si>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</si>
  <si>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</si>
  <si>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</si>
  <si>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</si>
  <si>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</si>
  <si>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</si>
  <si>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</si>
  <si>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</si>
  <si>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</si>
  <si>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</si>
  <si>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</si>
  <si>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</si>
  <si>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</si>
  <si>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</si>
  <si>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</si>
  <si>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</si>
  <si>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</si>
  <si>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</si>
  <si>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</si>
  <si>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</si>
  <si>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</si>
  <si>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</si>
  <si>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</si>
  <si>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</si>
  <si>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</si>
  <si>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</si>
  <si>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</si>
  <si>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</si>
  <si>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</si>
  <si>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</si>
  <si>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</si>
  <si>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</si>
  <si>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</si>
  <si>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</si>
  <si>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</si>
  <si>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</si>
  <si>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</si>
  <si>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</si>
  <si>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</si>
  <si>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</si>
  <si>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</si>
  <si>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</si>
  <si>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</si>
  <si>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</si>
  <si>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</si>
  <si>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</si>
  <si>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</si>
  <si>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</si>
  <si>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</si>
  <si>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</si>
  <si>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</si>
  <si>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</si>
  <si>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</si>
  <si>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</si>
  <si>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</si>
  <si>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</si>
  <si>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</si>
  <si>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</si>
  <si>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</si>
  <si>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</si>
  <si>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</si>
  <si>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</si>
  <si>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</si>
  <si>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</si>
  <si>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</si>
  <si>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</si>
  <si>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</si>
  <si>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</si>
  <si>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</si>
  <si>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</si>
  <si>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</si>
  <si>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</si>
  <si>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</si>
  <si>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</si>
  <si>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</si>
  <si>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</si>
  <si>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</si>
  <si>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</si>
  <si>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</si>
  <si>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</si>
  <si>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</si>
  <si>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</si>
  <si>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</si>
  <si>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</si>
  <si>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</si>
  <si>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</si>
  <si>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</si>
  <si>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</si>
  <si>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</si>
  <si>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</si>
  <si>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</si>
  <si>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</si>
  <si>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</si>
  <si>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</si>
  <si>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</si>
  <si>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</si>
  <si>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</si>
  <si>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</si>
  <si>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</si>
  <si>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</si>
  <si>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</si>
  <si>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</si>
  <si>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</si>
  <si>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</si>
  <si>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</si>
  <si>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</si>
  <si>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</si>
  <si>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</si>
  <si>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</si>
  <si>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</si>
  <si>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</si>
  <si>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</si>
  <si>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</si>
  <si>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</si>
  <si>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</si>
  <si>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</si>
  <si>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</si>
  <si>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</si>
  <si>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</si>
  <si>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</si>
  <si>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</si>
  <si>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</si>
  <si>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</si>
  <si>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</si>
  <si>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</si>
  <si>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</si>
  <si>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</si>
  <si>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</si>
  <si>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</si>
  <si>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</si>
  <si>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</si>
  <si>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</si>
  <si>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</si>
  <si>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</si>
  <si>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</si>
  <si>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</si>
  <si>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</si>
  <si>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</si>
  <si>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</si>
  <si>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</si>
  <si>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</si>
  <si>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</si>
  <si>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</si>
  <si>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</si>
  <si>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</si>
  <si>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</si>
  <si>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</si>
  <si>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</si>
  <si>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</si>
  <si>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</si>
  <si>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</si>
  <si>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</si>
  <si>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</si>
  <si>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</si>
  <si>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</si>
  <si>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</si>
  <si>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</si>
  <si>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</si>
  <si>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</si>
  <si>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</si>
  <si>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</si>
  <si>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</si>
  <si>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</si>
  <si>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</si>
  <si>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</si>
  <si>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</si>
  <si>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</si>
  <si>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</si>
  <si>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</si>
  <si>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</si>
  <si>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</si>
  <si>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</si>
  <si>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</si>
  <si>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</si>
  <si>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</si>
  <si>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</si>
  <si>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</si>
  <si>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</si>
  <si>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</si>
  <si>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</si>
  <si>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</si>
  <si>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</si>
  <si>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</si>
  <si>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</si>
  <si>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</si>
  <si>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</si>
  <si>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</si>
  <si>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</si>
  <si>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</si>
  <si>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</si>
  <si>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</si>
  <si>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</si>
  <si>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</si>
  <si>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</si>
  <si>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</si>
  <si>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</si>
  <si>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</si>
  <si>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</si>
  <si>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</si>
  <si>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</si>
  <si>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</si>
  <si>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</si>
  <si>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</si>
  <si>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</si>
  <si>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</si>
  <si>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</si>
  <si>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</si>
  <si>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</si>
  <si>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</si>
  <si>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</si>
  <si>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</si>
  <si>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</si>
  <si>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</si>
  <si>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</si>
  <si>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</si>
  <si>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</si>
  <si>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</si>
  <si>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</si>
  <si>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</si>
  <si>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</si>
  <si>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</si>
  <si>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</si>
  <si>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</si>
  <si>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</si>
  <si>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</si>
  <si>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</si>
  <si>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</si>
  <si>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</si>
  <si>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</si>
  <si>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</si>
  <si>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</si>
  <si>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</si>
  <si>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</si>
  <si>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</si>
  <si>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</si>
  <si>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</si>
  <si>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</si>
  <si>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</si>
  <si>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</si>
  <si>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</si>
  <si>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</si>
  <si>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</si>
  <si>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</si>
  <si>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</si>
  <si>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</si>
  <si>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</si>
  <si>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</si>
  <si>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</si>
  <si>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</si>
  <si>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</si>
  <si>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</si>
  <si>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</si>
  <si>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</si>
  <si>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</si>
  <si>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</si>
  <si>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</si>
  <si>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</si>
  <si>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</si>
  <si>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</si>
  <si>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</si>
  <si>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</si>
  <si>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</si>
  <si>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</si>
  <si>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</si>
  <si>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</si>
  <si>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</si>
  <si>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</si>
  <si>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</si>
  <si>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</si>
  <si>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</si>
  <si>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</si>
  <si>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</si>
  <si>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</si>
  <si>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</si>
  <si>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</si>
  <si>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</si>
  <si>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</si>
  <si>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</si>
  <si>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</si>
  <si>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</si>
  <si>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</si>
  <si>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</si>
  <si>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</si>
  <si>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</si>
  <si>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</si>
  <si>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</si>
  <si>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</si>
  <si>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</si>
  <si>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</si>
  <si>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</si>
  <si>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</si>
  <si>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</si>
  <si>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</si>
  <si>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</si>
  <si>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</si>
  <si>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</si>
  <si>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</si>
  <si>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</si>
  <si>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</si>
  <si>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</si>
  <si>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</si>
  <si>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</si>
  <si>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</si>
  <si>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</si>
  <si>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</si>
  <si>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</si>
  <si>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</si>
  <si>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</si>
  <si>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</si>
  <si>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</si>
  <si>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</si>
  <si>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</si>
  <si>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</si>
  <si>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</si>
  <si>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</si>
  <si>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</si>
  <si>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</si>
  <si>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</si>
  <si>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</si>
  <si>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</si>
  <si>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</si>
  <si>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</si>
  <si>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</si>
  <si>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</si>
  <si>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</si>
  <si>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</si>
  <si>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</si>
  <si>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</si>
  <si>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</si>
  <si>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</si>
  <si>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</si>
  <si>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</si>
  <si>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</si>
  <si>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</si>
  <si>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</si>
  <si>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</si>
  <si>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</si>
  <si>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</si>
  <si>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</si>
  <si>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</si>
  <si>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</si>
  <si>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</si>
  <si>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</si>
  <si>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</si>
  <si>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</si>
  <si>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</si>
  <si>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</si>
  <si>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</si>
  <si>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</si>
  <si>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</si>
  <si>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</si>
  <si>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</si>
  <si>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</si>
  <si>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</si>
  <si>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</si>
  <si>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</si>
  <si>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</si>
  <si>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</si>
  <si>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</si>
  <si>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</si>
  <si>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</si>
  <si>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</si>
  <si>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</si>
  <si>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</si>
  <si>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</si>
  <si>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</si>
  <si>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</si>
  <si>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</si>
  <si>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</si>
  <si>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</si>
  <si>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</si>
  <si>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</si>
  <si>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</si>
  <si>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</si>
  <si>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</si>
  <si>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</si>
  <si>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</si>
  <si>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</si>
  <si>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</si>
  <si>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</si>
  <si>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</si>
  <si>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</si>
  <si>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</si>
  <si>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</si>
  <si>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</si>
  <si>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</si>
  <si>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</si>
  <si>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</si>
  <si>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</si>
  <si>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</si>
  <si>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</si>
  <si>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</si>
  <si>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</si>
  <si>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</si>
  <si>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</si>
  <si>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</si>
  <si>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</si>
  <si>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</si>
  <si>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</si>
  <si>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</si>
  <si>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</si>
  <si>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</si>
  <si>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</si>
  <si>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</si>
  <si>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</si>
  <si>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</si>
  <si>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</si>
  <si>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</si>
  <si>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</si>
  <si>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</si>
  <si>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</si>
  <si>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</si>
  <si>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</si>
  <si>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</si>
  <si>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</si>
  <si>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</si>
  <si>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</si>
  <si>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</si>
  <si>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</si>
  <si>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</si>
  <si>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</si>
  <si>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</si>
  <si>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</si>
  <si>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</si>
  <si>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</si>
  <si>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</si>
  <si>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</si>
  <si>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</si>
  <si>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</si>
  <si>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</si>
  <si>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</si>
  <si>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</si>
  <si>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</si>
  <si>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</si>
  <si>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</si>
  <si>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</si>
  <si>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</si>
  <si>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</si>
  <si>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</si>
  <si>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</si>
  <si>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</si>
  <si>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</si>
  <si>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</si>
  <si>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</si>
  <si>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</si>
  <si>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</si>
  <si>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</si>
  <si>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</si>
  <si>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</si>
  <si>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</si>
  <si>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</si>
  <si>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</si>
  <si>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</si>
  <si>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</si>
  <si>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</si>
  <si>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</si>
  <si>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</si>
  <si>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</si>
  <si>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</si>
  <si>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</si>
  <si>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</si>
  <si>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</si>
  <si>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</si>
  <si>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</si>
  <si>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</si>
  <si>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</si>
  <si>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</si>
  <si>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</si>
  <si>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</si>
  <si>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</si>
  <si>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</si>
  <si>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</si>
  <si>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</si>
  <si>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</si>
  <si>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</si>
  <si>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</si>
  <si>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</si>
  <si>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</si>
  <si>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</si>
  <si>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</si>
  <si>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</si>
  <si>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</si>
  <si>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</si>
  <si>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</si>
  <si>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</si>
  <si>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</si>
  <si>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</si>
  <si>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</si>
  <si>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</si>
  <si>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</si>
  <si>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</si>
  <si>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</si>
  <si>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</si>
  <si>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</si>
  <si>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</si>
  <si>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</si>
  <si>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</si>
  <si>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</si>
  <si>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</si>
  <si>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</si>
  <si>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</si>
  <si>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</si>
  <si>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</si>
  <si>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</si>
  <si>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</si>
  <si>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</si>
  <si>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</si>
  <si>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</si>
  <si>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</si>
  <si>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</si>
  <si>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</si>
  <si>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</si>
  <si>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</si>
  <si>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</si>
  <si>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</si>
  <si>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</si>
  <si>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</si>
  <si>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</si>
  <si>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</si>
  <si>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</si>
  <si>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</si>
  <si>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</si>
  <si>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</si>
  <si>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</si>
  <si>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</si>
  <si>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</si>
  <si>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</si>
  <si>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</si>
  <si>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</si>
  <si>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</si>
  <si>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</si>
  <si>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</si>
  <si>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</si>
  <si>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</si>
  <si>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</si>
  <si>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</si>
  <si>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</si>
  <si>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</si>
  <si>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</si>
  <si>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</si>
  <si>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</si>
  <si>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</si>
  <si>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</si>
  <si>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</si>
  <si>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</si>
  <si>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</si>
  <si>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</si>
  <si>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</si>
  <si>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</si>
  <si>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</si>
  <si>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</si>
  <si>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</si>
  <si>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</si>
  <si>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</si>
  <si>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</si>
  <si>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</si>
  <si>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</si>
  <si>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</si>
  <si>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</si>
  <si>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</si>
  <si>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</si>
  <si>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</si>
  <si>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</si>
  <si>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</si>
  <si>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</si>
  <si>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</si>
  <si>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</si>
  <si>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</si>
  <si>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</si>
  <si>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</si>
  <si>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</si>
  <si>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</si>
  <si>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</si>
  <si>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</si>
  <si>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</si>
  <si>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</si>
  <si>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</si>
  <si>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</si>
  <si>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</si>
  <si>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</si>
  <si>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</si>
  <si>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</si>
  <si>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</si>
  <si>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</si>
  <si>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</si>
  <si>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</si>
  <si>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</si>
  <si>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</si>
  <si>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</si>
  <si>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</si>
  <si>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</si>
  <si>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</si>
  <si>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</si>
  <si>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</si>
  <si>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</si>
  <si>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</si>
  <si>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</si>
  <si>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</si>
  <si>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</si>
  <si>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</si>
  <si>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</si>
  <si>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</si>
  <si>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</si>
  <si>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</si>
  <si>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</si>
  <si>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</si>
  <si>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</si>
  <si>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</si>
  <si>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</si>
  <si>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</si>
  <si>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</si>
  <si>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</si>
  <si>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</si>
  <si>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</si>
  <si>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</si>
  <si>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</si>
  <si>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</si>
  <si>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</si>
  <si>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</si>
  <si>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</si>
  <si>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</si>
  <si>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</si>
  <si>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</si>
  <si>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</si>
  <si>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</si>
  <si>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</si>
  <si>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</si>
  <si>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</si>
  <si>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</si>
  <si>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</si>
  <si>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</si>
  <si>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</si>
  <si>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</si>
  <si>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</si>
  <si>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</si>
  <si>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</si>
  <si>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</si>
  <si>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</si>
  <si>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</si>
  <si>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</si>
  <si>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</si>
  <si>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</si>
  <si>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</si>
  <si>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</si>
  <si>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</si>
  <si>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</si>
  <si>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</si>
  <si>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</si>
  <si>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</si>
  <si>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</si>
  <si>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</si>
  <si>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</si>
  <si>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</si>
  <si>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</si>
  <si>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</si>
  <si>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</si>
  <si>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</si>
  <si>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</si>
  <si>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</si>
  <si>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</si>
  <si>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</si>
  <si>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</si>
  <si>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</si>
  <si>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</si>
  <si>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</si>
  <si>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</si>
  <si>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</si>
  <si>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</si>
  <si>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</si>
  <si>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</si>
  <si>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</si>
  <si>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</si>
  <si>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</si>
  <si>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</si>
  <si>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</si>
  <si>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</si>
  <si>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</si>
  <si>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</si>
  <si>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</si>
  <si>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</si>
  <si>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</si>
  <si>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</si>
  <si>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</si>
  <si>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</si>
  <si>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</si>
  <si>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</si>
  <si>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</si>
  <si>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</si>
  <si>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</si>
  <si>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</si>
  <si>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</si>
  <si>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</si>
  <si>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</si>
  <si>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</si>
  <si>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</si>
  <si>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</si>
  <si>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</si>
  <si>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</si>
  <si>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</si>
  <si>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</si>
  <si>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</si>
  <si>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</si>
  <si>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</si>
  <si>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</si>
  <si>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</si>
  <si>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</si>
  <si>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</si>
  <si>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</si>
  <si>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</si>
  <si>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</si>
  <si>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</si>
  <si>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</si>
  <si>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</si>
  <si>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</si>
  <si>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</si>
  <si>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</si>
  <si>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</si>
  <si>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</si>
  <si>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</si>
  <si>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</si>
  <si>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</si>
  <si>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</si>
  <si>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</si>
  <si>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</si>
  <si>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</si>
  <si>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</si>
  <si>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</si>
  <si>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</si>
  <si>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</si>
  <si>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</si>
  <si>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</si>
  <si>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</si>
  <si>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</si>
  <si>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</si>
  <si>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</si>
  <si>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</si>
  <si>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</si>
  <si>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</si>
  <si>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</si>
  <si>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</si>
  <si>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</si>
  <si>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</si>
  <si>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</si>
  <si>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</si>
  <si>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</si>
  <si>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</si>
  <si>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</si>
  <si>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</si>
  <si>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</si>
  <si>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</si>
  <si>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</si>
  <si>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</si>
  <si>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</si>
  <si>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</si>
  <si>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</si>
  <si>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</si>
  <si>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</si>
  <si>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</si>
  <si>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</si>
  <si>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</si>
  <si>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</si>
  <si>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</si>
  <si>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</si>
  <si>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</si>
  <si>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</si>
  <si>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</si>
  <si>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</si>
  <si>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</si>
  <si>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</si>
  <si>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</si>
  <si>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</si>
  <si>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</si>
  <si>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</si>
  <si>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</si>
  <si>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</si>
  <si>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</si>
  <si>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</si>
  <si>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</si>
  <si>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</si>
  <si>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</si>
  <si>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</si>
  <si>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</si>
  <si>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</si>
  <si>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</si>
  <si>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</si>
  <si>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</si>
  <si>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</si>
  <si>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</si>
  <si>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</si>
  <si>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</si>
  <si>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</si>
  <si>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</si>
  <si>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</si>
  <si>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</si>
  <si>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</si>
  <si>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</si>
  <si>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</si>
  <si>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</si>
  <si>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</si>
  <si>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</si>
  <si>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</si>
  <si>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</si>
  <si>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</si>
  <si>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</si>
  <si>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</si>
  <si>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</si>
  <si>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</si>
  <si>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</si>
  <si>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</si>
  <si>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</si>
  <si>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</si>
  <si>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</si>
  <si>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</si>
  <si>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</si>
  <si>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</si>
  <si>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</si>
  <si>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</si>
  <si>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</si>
  <si>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</si>
  <si>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</si>
  <si>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</si>
  <si>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</si>
  <si>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</si>
  <si>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</si>
  <si>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</si>
  <si>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</si>
  <si>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</si>
  <si>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</si>
  <si>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</si>
  <si>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</si>
  <si>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</si>
  <si>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</si>
  <si>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</si>
  <si>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</si>
  <si>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</si>
  <si>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</si>
  <si>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</si>
  <si>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</si>
  <si>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</si>
  <si>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</si>
  <si>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</si>
  <si>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</si>
  <si>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</si>
  <si>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</si>
  <si>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</si>
  <si>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</si>
  <si>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</si>
  <si>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</si>
  <si>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</si>
  <si>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</si>
  <si>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</si>
  <si>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</si>
  <si>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</si>
  <si>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</si>
  <si>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</si>
  <si>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</si>
  <si>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</si>
  <si>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</si>
  <si>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</si>
  <si>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</si>
  <si>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</si>
  <si>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</si>
  <si>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</si>
  <si>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</si>
  <si>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</si>
  <si>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</si>
  <si>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</si>
  <si>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</si>
  <si>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</si>
  <si>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</si>
  <si>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</si>
  <si>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</si>
  <si>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</si>
  <si>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</si>
  <si>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</si>
  <si>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</si>
  <si>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</si>
  <si>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</si>
  <si>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</si>
  <si>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</si>
  <si>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</si>
  <si>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</si>
  <si>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</si>
  <si>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</si>
  <si>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</si>
  <si>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</si>
  <si>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</si>
  <si>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</si>
  <si>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</si>
  <si>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</si>
  <si>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</si>
  <si>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</si>
  <si>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</si>
  <si>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</si>
  <si>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</si>
  <si>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</si>
  <si>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</si>
  <si>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</si>
  <si>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</si>
  <si>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</si>
  <si>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</si>
  <si>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</si>
  <si>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</si>
  <si>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</si>
  <si>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</si>
  <si>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</si>
  <si>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</si>
  <si>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</si>
  <si>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</si>
  <si>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</si>
  <si>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</si>
  <si>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</si>
  <si>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</si>
  <si>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</si>
  <si>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</si>
  <si>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</si>
  <si>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</si>
  <si>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</si>
  <si>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</si>
  <si>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</si>
  <si>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</si>
  <si>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</si>
  <si>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</si>
  <si>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</si>
  <si>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</si>
  <si>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</si>
  <si>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</si>
  <si>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</si>
  <si>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</si>
  <si>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</si>
  <si>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</si>
  <si>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</si>
  <si>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</si>
  <si>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</si>
  <si>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</si>
  <si>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</si>
  <si>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</si>
  <si>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</si>
  <si>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</si>
  <si>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</si>
  <si>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</si>
  <si>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</si>
  <si>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</si>
  <si>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</si>
  <si>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</si>
  <si>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</si>
  <si>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</si>
  <si>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</si>
  <si>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</si>
  <si>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</si>
  <si>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</si>
  <si>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</si>
  <si>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</si>
  <si>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</si>
  <si>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</si>
  <si>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</si>
  <si>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</si>
  <si>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</si>
  <si>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</si>
  <si>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</si>
  <si>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</si>
  <si>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</si>
  <si>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</si>
  <si>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</si>
  <si>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</si>
  <si>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</si>
  <si>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</si>
  <si>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</si>
  <si>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</si>
  <si>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</si>
  <si>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</si>
  <si>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</si>
  <si>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</si>
  <si>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</si>
  <si>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</si>
  <si>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</si>
  <si>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</si>
  <si>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</si>
  <si>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</si>
  <si>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</si>
  <si>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</si>
  <si>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</si>
  <si>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</si>
  <si>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</si>
  <si>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</si>
  <si>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</si>
  <si>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</si>
  <si>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</si>
  <si>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</si>
  <si>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</si>
  <si>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</si>
  <si>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</si>
  <si>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</si>
  <si>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</si>
  <si>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</si>
  <si>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</si>
  <si>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</si>
  <si>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</si>
  <si>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</si>
  <si>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</si>
  <si>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</si>
  <si>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</si>
  <si>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</si>
  <si>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</si>
  <si>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</si>
  <si>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</si>
  <si>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</si>
  <si>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</si>
  <si>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</si>
  <si>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</si>
  <si>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</si>
  <si>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</si>
  <si>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</si>
  <si>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</si>
  <si>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</si>
  <si>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</si>
  <si>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</si>
  <si>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</si>
  <si>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</si>
  <si>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</si>
  <si>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</si>
  <si>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</si>
  <si>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</si>
  <si>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</si>
  <si>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</si>
  <si>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</si>
  <si>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</si>
  <si>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</si>
  <si>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</si>
  <si>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</si>
  <si>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</si>
  <si>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</si>
  <si>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</si>
  <si>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</si>
  <si>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</si>
  <si>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</si>
  <si>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</si>
  <si>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</si>
  <si>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</si>
  <si>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</si>
  <si>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</si>
  <si>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</si>
  <si>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</si>
  <si>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</si>
  <si>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</si>
  <si>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</si>
  <si>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</si>
  <si>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</si>
  <si>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</si>
  <si>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</si>
  <si>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</si>
  <si>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</si>
  <si>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</si>
  <si>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</si>
  <si>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</si>
  <si>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</si>
  <si>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</si>
  <si>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</si>
  <si>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</si>
  <si>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</si>
  <si>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</si>
  <si>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</si>
  <si>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</si>
  <si>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</si>
  <si>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</si>
  <si>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</si>
  <si>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</si>
  <si>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</si>
  <si>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</si>
  <si>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</si>
  <si>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</si>
  <si>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</si>
  <si>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</si>
  <si>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</si>
  <si>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</si>
  <si>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</si>
  <si>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</si>
  <si>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</si>
  <si>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</si>
  <si>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</si>
  <si>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</si>
  <si>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</si>
  <si>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</si>
  <si>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</si>
  <si>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</si>
  <si>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</si>
  <si>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</si>
  <si>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</si>
  <si>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</si>
  <si>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</si>
  <si>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</si>
  <si>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</si>
  <si>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</si>
  <si>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</si>
  <si>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</si>
  <si>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</si>
  <si>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</si>
  <si>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</si>
  <si>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</si>
  <si>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</si>
  <si>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</si>
  <si>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</si>
  <si>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</si>
  <si>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</si>
  <si>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</si>
  <si>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</si>
  <si>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</si>
  <si>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</si>
  <si>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</si>
  <si>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</si>
  <si>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</si>
  <si>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</si>
  <si>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</si>
  <si>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</si>
  <si>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</si>
  <si>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</si>
  <si>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</si>
  <si>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</si>
  <si>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</si>
  <si>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</si>
  <si>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</si>
  <si>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</si>
  <si>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</si>
  <si>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</si>
  <si>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</si>
  <si>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</si>
  <si>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</si>
  <si>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</si>
  <si>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</si>
  <si>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</si>
  <si>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</si>
  <si>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</si>
  <si>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</si>
  <si>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</si>
  <si>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</si>
  <si>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</si>
  <si>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</si>
  <si>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</si>
  <si>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</si>
  <si>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</si>
  <si>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</si>
  <si>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</si>
  <si>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</si>
  <si>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</si>
  <si>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</si>
  <si>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</si>
  <si>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</si>
  <si>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</si>
  <si>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</si>
  <si>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</si>
  <si>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</si>
  <si>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</si>
  <si>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</si>
  <si>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</si>
  <si>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</si>
  <si>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</si>
  <si>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</si>
  <si>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</si>
  <si>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</si>
  <si>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</si>
  <si>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</si>
  <si>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</si>
  <si>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</si>
  <si>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</si>
  <si>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</si>
  <si>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</si>
  <si>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</si>
  <si>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</si>
  <si>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</si>
  <si>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</si>
  <si>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</si>
  <si>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</si>
  <si>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</si>
  <si>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</si>
  <si>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</si>
  <si>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</si>
  <si>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</si>
  <si>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</si>
  <si>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</si>
  <si>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</si>
  <si>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</si>
  <si>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</si>
  <si>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</si>
  <si>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</si>
  <si>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</si>
  <si>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</si>
  <si>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</si>
  <si>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</si>
  <si>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</si>
  <si>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</si>
  <si>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</si>
  <si>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</si>
  <si>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</si>
  <si>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</si>
  <si>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</si>
  <si>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</si>
  <si>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</si>
  <si>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</si>
  <si>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</si>
  <si>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</si>
  <si>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</si>
  <si>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</si>
  <si>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</si>
  <si>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</si>
  <si>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</si>
  <si>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</si>
  <si>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</si>
  <si>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</si>
  <si>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</si>
  <si>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</si>
  <si>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</si>
  <si>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</si>
  <si>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</si>
  <si>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</si>
  <si>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</si>
  <si>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</si>
  <si>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</si>
  <si>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</si>
  <si>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</si>
  <si>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</si>
  <si>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</si>
  <si>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</si>
  <si>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</si>
  <si>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</si>
  <si>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</si>
  <si>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</si>
  <si>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</si>
  <si>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</si>
  <si>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</si>
  <si>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</si>
  <si>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</si>
  <si>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</si>
  <si>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</si>
  <si>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</si>
  <si>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</si>
  <si>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</si>
  <si>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</si>
  <si>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</si>
  <si>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</si>
  <si>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</si>
  <si>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</si>
  <si>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</si>
  <si>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</si>
  <si>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</si>
  <si>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</si>
  <si>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</si>
  <si>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</si>
  <si>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</si>
  <si>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</si>
  <si>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</si>
  <si>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</si>
  <si>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</si>
  <si>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</si>
  <si>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</si>
  <si>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</si>
  <si>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</si>
  <si>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</si>
  <si>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</si>
  <si>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</si>
  <si>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</si>
  <si>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</si>
  <si>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</si>
  <si>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</si>
  <si>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</si>
  <si>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</si>
  <si>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</si>
  <si>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</si>
  <si>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</si>
  <si>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</si>
  <si>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</si>
  <si>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</si>
  <si>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</si>
  <si>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</si>
  <si>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</si>
  <si>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</si>
  <si>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</si>
  <si>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</si>
  <si>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</si>
  <si>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</si>
  <si>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</si>
  <si>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</si>
  <si>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</si>
  <si>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</si>
  <si>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</si>
  <si>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</si>
  <si>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</si>
  <si>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</si>
  <si>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</si>
  <si>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</si>
  <si>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</si>
  <si>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</si>
  <si>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</si>
  <si>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</si>
  <si>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</si>
  <si>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</si>
  <si>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</si>
  <si>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</si>
  <si>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</si>
  <si>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</si>
  <si>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</si>
  <si>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</si>
  <si>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</si>
  <si>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</si>
  <si>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</si>
  <si>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</si>
  <si>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</si>
  <si>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</si>
  <si>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</si>
  <si>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</si>
  <si>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</si>
  <si>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</si>
  <si>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</si>
  <si>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</si>
  <si>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</si>
  <si>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</si>
  <si>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</si>
  <si>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</si>
  <si>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</si>
  <si>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</si>
  <si>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</si>
  <si>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</si>
  <si>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</si>
  <si>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</si>
  <si>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</si>
  <si>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</si>
  <si>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</si>
  <si>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</si>
  <si>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</si>
  <si>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</si>
  <si>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</si>
  <si>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</si>
  <si>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</si>
  <si>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</si>
  <si>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</si>
  <si>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</si>
  <si>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</si>
  <si>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</si>
  <si>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</si>
  <si>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</si>
  <si>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</si>
  <si>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</si>
  <si>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</si>
  <si>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</si>
  <si>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</si>
  <si>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</si>
  <si>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</si>
  <si>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</si>
  <si>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</si>
  <si>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</si>
  <si>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</si>
  <si>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</si>
  <si>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</si>
  <si>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</si>
  <si>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</si>
  <si>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</si>
  <si>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</si>
  <si>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</si>
  <si>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</si>
  <si>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</si>
  <si>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</si>
  <si>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</si>
  <si>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</si>
  <si>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</si>
  <si>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</si>
  <si>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</si>
  <si>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</si>
  <si>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</si>
  <si>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</si>
  <si>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</si>
  <si>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</si>
  <si>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</si>
  <si>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</si>
  <si>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</si>
  <si>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</si>
  <si>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</si>
  <si>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</si>
  <si>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</si>
  <si>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</si>
  <si>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</si>
  <si>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</si>
  <si>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</si>
  <si>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</si>
  <si>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</si>
  <si>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</si>
  <si>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</si>
  <si>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</si>
  <si>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</si>
  <si>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</si>
  <si>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</si>
  <si>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</si>
  <si>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</si>
  <si>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</si>
  <si>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</si>
  <si>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</si>
  <si>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</si>
  <si>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</si>
  <si>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</si>
  <si>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</si>
  <si>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</si>
  <si>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</si>
  <si>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</si>
  <si>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</si>
  <si>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</si>
  <si>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</si>
  <si>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</si>
  <si>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</si>
  <si>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</si>
  <si>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</si>
  <si>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</si>
  <si>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</si>
  <si>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</si>
  <si>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</si>
  <si>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</si>
  <si>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</si>
  <si>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</si>
  <si>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</si>
  <si>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</si>
  <si>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</si>
  <si>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</si>
  <si>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</si>
  <si>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</si>
  <si>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</si>
  <si>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</si>
  <si>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</si>
  <si>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</si>
  <si>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</si>
  <si>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</si>
  <si>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</si>
  <si>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</si>
  <si>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</si>
  <si>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</si>
  <si>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</si>
  <si>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</si>
  <si>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</si>
  <si>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</si>
  <si>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</si>
  <si>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</si>
  <si>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</si>
  <si>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</si>
  <si>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</si>
  <si>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</si>
  <si>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</si>
  <si>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</si>
  <si>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</si>
  <si>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</si>
  <si>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</si>
  <si>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</si>
  <si>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</si>
  <si>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</si>
  <si>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</si>
  <si>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</si>
  <si>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</si>
  <si>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</si>
  <si>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</si>
  <si>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</si>
  <si>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</si>
  <si>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</si>
  <si>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</si>
  <si>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</si>
  <si>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</si>
  <si>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</si>
  <si>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</si>
  <si>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</si>
  <si>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</si>
  <si>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</si>
  <si>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</si>
  <si>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</si>
  <si>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</si>
  <si>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</si>
  <si>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</si>
  <si>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</si>
  <si>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</si>
  <si>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</si>
  <si>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</si>
  <si>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</si>
  <si>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</si>
  <si>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</si>
  <si>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</si>
  <si>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</si>
  <si>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</si>
  <si>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</si>
  <si>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</si>
  <si>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</si>
  <si>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</si>
  <si>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</si>
  <si>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</si>
  <si>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</si>
  <si>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</si>
  <si>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</si>
  <si>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</si>
  <si>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</si>
  <si>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</si>
  <si>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</si>
  <si>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</si>
  <si>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</si>
  <si>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</si>
  <si>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</si>
  <si>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</si>
  <si>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</si>
  <si>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</si>
  <si>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</si>
  <si>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</si>
  <si>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</si>
  <si>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</si>
  <si>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</si>
  <si>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</si>
  <si>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</si>
  <si>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</si>
  <si>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</si>
  <si>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</si>
  <si>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</si>
  <si>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</si>
  <si>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</si>
  <si>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</si>
  <si>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</si>
  <si>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</si>
  <si>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</si>
  <si>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</si>
  <si>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</si>
  <si>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</si>
  <si>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</si>
  <si>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</si>
  <si>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</si>
  <si>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</si>
  <si>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</si>
  <si>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</si>
  <si>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</si>
  <si>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</si>
  <si>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</si>
  <si>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</si>
  <si>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</si>
  <si>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</si>
  <si>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</si>
  <si>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</si>
  <si>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</si>
  <si>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</si>
  <si>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</si>
  <si>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</si>
  <si>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</si>
  <si>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</si>
  <si>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</si>
  <si>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</si>
  <si>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</si>
  <si>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</si>
  <si>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</si>
  <si>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</si>
  <si>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</si>
  <si>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</si>
  <si>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</si>
  <si>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</si>
  <si>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</si>
  <si>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</si>
  <si>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</si>
  <si>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</si>
  <si>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</si>
  <si>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</si>
  <si>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</si>
  <si>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</si>
  <si>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</si>
  <si>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</si>
  <si>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</si>
  <si>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</si>
  <si>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</si>
  <si>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</si>
  <si>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</si>
  <si>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</si>
  <si>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</si>
  <si>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</si>
  <si>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</si>
  <si>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</si>
  <si>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</si>
  <si>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</si>
  <si>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</si>
  <si>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</si>
  <si>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</si>
  <si>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</si>
  <si>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</si>
  <si>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</si>
  <si>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</si>
  <si>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</si>
  <si>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</si>
  <si>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</si>
  <si>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</si>
  <si>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</si>
  <si>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</si>
  <si>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</si>
  <si>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</si>
  <si>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</si>
  <si>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</si>
  <si>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</si>
  <si>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</si>
  <si>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</si>
  <si>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</si>
  <si>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</si>
  <si>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</si>
  <si>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</si>
  <si>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</si>
  <si>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</si>
  <si>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</si>
  <si>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</si>
  <si>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</si>
  <si>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</si>
  <si>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</si>
  <si>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</si>
  <si>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</si>
  <si>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</si>
  <si>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</si>
  <si>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</si>
  <si>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</si>
  <si>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</si>
  <si>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</si>
  <si>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</si>
  <si>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</si>
  <si>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</si>
  <si>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</si>
  <si>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</si>
  <si>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</si>
  <si>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</si>
  <si>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</si>
  <si>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</si>
  <si>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</si>
  <si>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</si>
  <si>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</si>
  <si>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</si>
  <si>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</si>
  <si>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</si>
  <si>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</si>
  <si>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</si>
  <si>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</si>
  <si>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</si>
  <si>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</si>
  <si>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</si>
  <si>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</si>
  <si>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</si>
  <si>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</si>
  <si>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</si>
  <si>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</si>
  <si>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</si>
  <si>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</si>
  <si>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</si>
  <si>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</si>
  <si>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</si>
  <si>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</si>
  <si>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</si>
  <si>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</si>
  <si>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</si>
  <si>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</si>
  <si>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</si>
  <si>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</si>
  <si>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</si>
  <si>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</si>
  <si>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</si>
  <si>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</si>
  <si>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</si>
  <si>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</si>
  <si>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</si>
  <si>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</si>
  <si>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</si>
  <si>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</si>
  <si>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</si>
  <si>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</si>
  <si>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</si>
  <si>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</si>
  <si>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</si>
  <si>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</si>
  <si>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</si>
  <si>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</si>
  <si>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</si>
  <si>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</si>
  <si>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</si>
  <si>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</si>
  <si>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</si>
  <si>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</si>
  <si>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</si>
  <si>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</si>
  <si>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</si>
  <si>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</si>
  <si>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</si>
  <si>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</si>
  <si>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</si>
  <si>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</si>
  <si>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</si>
  <si>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</si>
  <si>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</si>
  <si>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</si>
  <si>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</si>
  <si>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</si>
  <si>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</si>
  <si>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</si>
  <si>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</si>
  <si>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</si>
  <si>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</si>
  <si>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</si>
  <si>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</si>
  <si>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</si>
  <si>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</si>
  <si>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</si>
  <si>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</si>
  <si>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</si>
  <si>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</si>
  <si>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</si>
  <si>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</si>
  <si>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</si>
  <si>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</si>
  <si>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</si>
  <si>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</si>
  <si>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</si>
  <si>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</si>
  <si>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</si>
  <si>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</si>
  <si>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</si>
  <si>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</si>
  <si>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</si>
  <si>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</si>
  <si>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</si>
  <si>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</si>
  <si>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</si>
  <si>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</si>
  <si>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</si>
  <si>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</si>
  <si>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</si>
  <si>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</si>
  <si>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</si>
  <si>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</si>
  <si>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</si>
  <si>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</si>
  <si>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</si>
  <si>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</si>
  <si>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</si>
  <si>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</si>
  <si>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</si>
  <si>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</si>
  <si>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</si>
  <si>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</si>
  <si>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</si>
  <si>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</si>
  <si>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</si>
  <si>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</si>
  <si>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</si>
  <si>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</si>
  <si>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</si>
  <si>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</si>
  <si>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</si>
  <si>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</si>
  <si>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</si>
  <si>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</si>
  <si>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</si>
  <si>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</si>
  <si>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</si>
  <si>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</si>
  <si>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</si>
  <si>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</si>
  <si>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</si>
  <si>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</si>
  <si>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</si>
  <si>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</si>
  <si>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</si>
  <si>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</si>
  <si>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</si>
  <si>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</si>
  <si>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</si>
  <si>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</si>
  <si>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</si>
  <si>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</si>
  <si>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</si>
  <si>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</si>
  <si>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</si>
  <si>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</si>
  <si>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</si>
  <si>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</si>
  <si>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</si>
  <si>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</si>
  <si>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</si>
  <si>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</si>
  <si>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</si>
  <si>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</si>
  <si>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</si>
  <si>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</si>
  <si>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</si>
  <si>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</si>
  <si>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</si>
  <si>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</si>
  <si>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</si>
  <si>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</si>
  <si>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</si>
  <si>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</si>
  <si>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</si>
  <si>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</si>
  <si>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</si>
  <si>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</si>
  <si>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</si>
  <si>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</si>
  <si>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</si>
  <si>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</si>
  <si>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</si>
  <si>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</si>
  <si>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</si>
  <si>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</si>
  <si>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</si>
  <si>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</si>
  <si>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</si>
  <si>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</si>
  <si>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</si>
  <si>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</si>
  <si>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</si>
  <si>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</si>
  <si>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</si>
  <si>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</si>
  <si>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</si>
  <si>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</si>
  <si>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</si>
  <si>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</si>
  <si>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</si>
  <si>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</si>
  <si>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</si>
  <si>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</si>
  <si>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</si>
  <si>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</si>
  <si>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</si>
  <si>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</si>
  <si>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</si>
  <si>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</si>
  <si>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</si>
  <si>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</si>
  <si>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</si>
  <si>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</si>
  <si>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</si>
  <si>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</si>
  <si>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</si>
  <si>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</si>
  <si>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</si>
  <si>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</si>
  <si>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</si>
  <si>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</si>
  <si>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</si>
  <si>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</si>
  <si>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</si>
  <si>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</si>
  <si>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</si>
  <si>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</si>
  <si>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</si>
  <si>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</si>
  <si>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</si>
  <si>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</si>
  <si>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</si>
  <si>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</si>
  <si>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</si>
  <si>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</si>
  <si>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</si>
  <si>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</si>
  <si>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</si>
  <si>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</si>
  <si>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</si>
  <si>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</si>
  <si>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</si>
  <si>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</si>
  <si>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</si>
  <si>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</si>
  <si>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</si>
  <si>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</si>
  <si>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</si>
  <si>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</si>
  <si>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</si>
  <si>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</si>
  <si>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</si>
  <si>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</si>
  <si>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</si>
  <si>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</si>
  <si>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</si>
  <si>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</si>
  <si>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</si>
  <si>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</si>
  <si>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</si>
  <si>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</si>
  <si>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</si>
  <si>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</si>
  <si>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</si>
  <si>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</si>
  <si>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</si>
  <si>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</si>
  <si>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</si>
  <si>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</si>
  <si>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</si>
  <si>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</si>
  <si>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</si>
  <si>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</si>
  <si>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</si>
  <si>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</si>
  <si>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</si>
  <si>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</si>
  <si>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</si>
  <si>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</si>
  <si>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</si>
  <si>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</si>
  <si>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</si>
  <si>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</si>
  <si>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</si>
  <si>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</si>
  <si>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</si>
  <si>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</si>
  <si>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</si>
  <si>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</si>
  <si>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</si>
  <si>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</si>
  <si>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</si>
  <si>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</si>
  <si>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</si>
  <si>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</si>
  <si>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</si>
  <si>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</si>
  <si>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</si>
  <si>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</si>
  <si>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</si>
  <si>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</si>
  <si>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</si>
  <si>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</si>
  <si>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</si>
  <si>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</si>
  <si>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</si>
  <si>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</si>
  <si>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</si>
  <si>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</si>
  <si>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</si>
  <si>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</si>
  <si>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</si>
  <si>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</si>
  <si>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</si>
  <si>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</si>
  <si>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</si>
  <si>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</si>
  <si>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</si>
  <si>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</si>
  <si>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</si>
  <si>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</si>
  <si>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</si>
  <si>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</si>
  <si>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</si>
  <si>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</si>
  <si>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</si>
  <si>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</si>
  <si>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</si>
  <si>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</si>
  <si>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</si>
  <si>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</si>
  <si>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</si>
  <si>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</si>
  <si>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</si>
  <si>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</si>
  <si>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</si>
  <si>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</si>
  <si>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</si>
  <si>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</si>
  <si>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</si>
  <si>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</si>
  <si>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</si>
  <si>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</si>
  <si>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</si>
  <si>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</si>
  <si>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</si>
  <si>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</si>
  <si>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</si>
  <si>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</si>
  <si>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</si>
  <si>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</si>
  <si>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</si>
  <si>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</si>
  <si>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</si>
  <si>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</si>
  <si>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</si>
  <si>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</si>
  <si>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</si>
  <si>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</si>
  <si>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</si>
  <si>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</si>
  <si>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</si>
  <si>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</si>
  <si>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</si>
  <si>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</si>
  <si>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</si>
  <si>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</si>
  <si>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</si>
  <si>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</si>
  <si>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</si>
  <si>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</si>
  <si>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</si>
  <si>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</si>
  <si>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</si>
  <si>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</si>
  <si>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</si>
  <si>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</si>
  <si>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</si>
  <si>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</si>
  <si>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</si>
  <si>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</si>
  <si>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</si>
  <si>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</si>
  <si>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</si>
  <si>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</si>
  <si>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</si>
  <si>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</si>
  <si>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</si>
  <si>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</si>
  <si>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</si>
  <si>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</si>
  <si>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</si>
  <si>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</si>
  <si>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</si>
  <si>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</si>
  <si>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</si>
  <si>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</si>
  <si>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</si>
  <si>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</si>
  <si>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</si>
  <si>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</si>
  <si>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</si>
  <si>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</si>
  <si>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</si>
  <si>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</si>
  <si>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</si>
  <si>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</si>
  <si>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</si>
  <si>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</si>
  <si>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</si>
  <si>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</si>
  <si>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</si>
  <si>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</si>
  <si>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</si>
  <si>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</si>
  <si>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</si>
  <si>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</si>
  <si>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</si>
  <si>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</si>
  <si>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</si>
  <si>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</si>
  <si>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</si>
  <si>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</si>
  <si>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</si>
  <si>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</si>
  <si>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</si>
  <si>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</si>
  <si>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</si>
  <si>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</si>
  <si>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</si>
  <si>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</si>
  <si>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</si>
  <si>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</si>
  <si>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</si>
  <si>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</si>
  <si>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</si>
  <si>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</si>
  <si>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</si>
  <si>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</si>
  <si>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</si>
  <si>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</si>
  <si>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</si>
  <si>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</si>
  <si>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</si>
  <si>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</si>
  <si>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</si>
  <si>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</si>
  <si>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</si>
  <si>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</si>
  <si>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</si>
  <si>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</si>
  <si>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</si>
  <si>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</si>
  <si>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</si>
  <si>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</si>
  <si>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</si>
  <si>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</si>
  <si>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</si>
  <si>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</si>
  <si>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</si>
  <si>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</si>
  <si>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</si>
  <si>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</si>
  <si>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</si>
  <si>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</si>
  <si>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</si>
  <si>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</si>
  <si>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</si>
  <si>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</si>
  <si>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</si>
  <si>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</si>
  <si>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</si>
  <si>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</si>
  <si>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</si>
  <si>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</si>
  <si>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</si>
  <si>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</si>
  <si>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</si>
  <si>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</si>
  <si>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</si>
  <si>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</si>
  <si>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</si>
  <si>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</si>
  <si>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</si>
  <si>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</si>
  <si>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</si>
  <si>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</si>
  <si>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</si>
  <si>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</si>
  <si>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</si>
  <si>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</si>
  <si>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</si>
  <si>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</si>
  <si>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</si>
  <si>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</si>
  <si>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</si>
  <si>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</si>
  <si>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</si>
  <si>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</si>
  <si>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</si>
  <si>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</si>
  <si>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</si>
  <si>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</si>
  <si>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</si>
  <si>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</si>
  <si>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</si>
  <si>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</si>
  <si>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</si>
  <si>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</si>
  <si>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</si>
  <si>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</si>
  <si>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</si>
  <si>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</si>
  <si>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</si>
  <si>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</si>
  <si>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</si>
  <si>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</si>
  <si>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</si>
  <si>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</si>
  <si>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</si>
  <si>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</si>
  <si>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</si>
  <si>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</si>
  <si>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</si>
  <si>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</si>
  <si>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</si>
  <si>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</si>
  <si>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</si>
  <si>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</si>
  <si>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</si>
  <si>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</si>
  <si>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</si>
  <si>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</si>
  <si>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</si>
  <si>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</si>
  <si>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</si>
  <si>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</si>
  <si>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</si>
  <si>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</si>
  <si>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</si>
  <si>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</si>
  <si>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</si>
  <si>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</si>
  <si>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</si>
  <si>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</si>
  <si>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</si>
  <si>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</si>
  <si>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</si>
  <si>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</si>
  <si>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</si>
  <si>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</si>
  <si>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</si>
  <si>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</si>
  <si>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</si>
  <si>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</si>
  <si>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</si>
  <si>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</si>
  <si>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</si>
  <si>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</si>
  <si>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</si>
  <si>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</si>
  <si>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</si>
  <si>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</si>
  <si>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</si>
  <si>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</si>
  <si>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</si>
  <si>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</si>
  <si>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</si>
  <si>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</si>
  <si>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</si>
  <si>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</si>
  <si>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</si>
  <si>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</si>
  <si>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</si>
  <si>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</si>
  <si>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</si>
  <si>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</si>
  <si>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</si>
  <si>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</si>
  <si>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</si>
  <si>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</si>
  <si>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</si>
  <si>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</si>
  <si>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</si>
  <si>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</si>
  <si>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</si>
  <si>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</si>
  <si>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</si>
  <si>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</si>
  <si>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</si>
  <si>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</si>
  <si>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</si>
  <si>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</si>
  <si>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</si>
  <si>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</si>
  <si>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</si>
  <si>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</si>
  <si>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</si>
  <si>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</si>
  <si>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</si>
  <si>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</si>
  <si>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</si>
  <si>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</si>
  <si>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</si>
  <si>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</si>
  <si>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</si>
  <si>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</si>
  <si>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</si>
  <si>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</si>
  <si>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</si>
  <si>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</si>
  <si>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</si>
  <si>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</si>
  <si>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</si>
  <si>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</si>
  <si>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</si>
  <si>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</si>
  <si>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</si>
  <si>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</si>
  <si>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</si>
  <si>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</si>
  <si>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</si>
  <si>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</si>
  <si>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</si>
  <si>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</si>
  <si>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</si>
  <si>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</si>
  <si>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</si>
  <si>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</si>
  <si>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</si>
  <si>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</si>
  <si>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</si>
  <si>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</si>
  <si>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</si>
  <si>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</si>
  <si>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</si>
  <si>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</si>
  <si>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</si>
  <si>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</si>
  <si>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</si>
  <si>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</si>
  <si>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</si>
  <si>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</si>
  <si>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</si>
  <si>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</si>
  <si>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</si>
  <si>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</si>
  <si>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</si>
  <si>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</si>
  <si>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</si>
  <si>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</si>
  <si>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</si>
  <si>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</si>
  <si>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</si>
  <si>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</si>
  <si>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</si>
  <si>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</si>
  <si>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</si>
  <si>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</si>
  <si>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</si>
  <si>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</si>
  <si>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</si>
  <si>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</si>
  <si>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</si>
  <si>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</si>
  <si>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</si>
  <si>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</si>
  <si>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</si>
  <si>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</si>
  <si>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</si>
  <si>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</si>
  <si>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</si>
  <si>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</si>
  <si>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</si>
  <si>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</si>
  <si>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</si>
  <si>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</si>
  <si>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</si>
  <si>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</si>
  <si>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</si>
  <si>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</si>
  <si>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</si>
  <si>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</si>
  <si>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</si>
  <si>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</si>
  <si>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</si>
  <si>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</si>
  <si>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</si>
  <si>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</si>
  <si>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</si>
  <si>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</si>
  <si>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</si>
  <si>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</si>
  <si>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</si>
  <si>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</si>
  <si>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</si>
  <si>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</si>
  <si>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</si>
  <si>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</si>
  <si>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</si>
  <si>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</si>
  <si>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</si>
  <si>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</si>
  <si>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</si>
  <si>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</si>
  <si>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</si>
  <si>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</si>
  <si>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</si>
  <si>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</si>
  <si>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</si>
  <si>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</si>
  <si>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</si>
  <si>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</si>
  <si>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</si>
  <si>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</si>
  <si>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</si>
  <si>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</si>
  <si>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</si>
  <si>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</si>
  <si>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</si>
  <si>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</si>
  <si>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</si>
  <si>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</si>
  <si>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</si>
  <si>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</si>
  <si>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</si>
  <si>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</si>
  <si>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</si>
  <si>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</si>
  <si>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</si>
  <si>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</si>
  <si>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</si>
  <si>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</si>
  <si>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</si>
  <si>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</si>
  <si>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</si>
  <si>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</si>
  <si>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</si>
  <si>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</si>
  <si>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</si>
  <si>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</si>
  <si>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</si>
  <si>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</si>
  <si>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</si>
  <si>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</si>
  <si>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</si>
  <si>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</si>
  <si>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</si>
  <si>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</si>
  <si>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</si>
  <si>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</si>
  <si>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</si>
  <si>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</si>
  <si>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</si>
  <si>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</si>
  <si>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</si>
  <si>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</si>
  <si>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</si>
  <si>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</si>
  <si>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</si>
  <si>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</si>
  <si>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</si>
  <si>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</si>
  <si>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</si>
  <si>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</si>
  <si>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</si>
  <si>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</si>
  <si>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</si>
  <si>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</si>
  <si>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</si>
  <si>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</si>
  <si>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</si>
  <si>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</si>
  <si>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</si>
  <si>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</si>
  <si>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</si>
  <si>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</si>
  <si>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</si>
  <si>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</si>
  <si>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</si>
  <si>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</si>
  <si>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</si>
  <si>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</si>
  <si>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</si>
  <si>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</si>
  <si>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</si>
  <si>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</si>
  <si>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</si>
  <si>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</si>
  <si>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</si>
  <si>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</si>
  <si>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</si>
  <si>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</si>
  <si>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</si>
  <si>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</si>
  <si>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</si>
  <si>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</si>
  <si>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</si>
  <si>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</si>
  <si>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</si>
  <si>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</si>
  <si>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</si>
  <si>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</si>
  <si>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</si>
  <si>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</si>
  <si>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</si>
  <si>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</si>
  <si>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</si>
  <si>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</si>
  <si>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</si>
  <si>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</si>
  <si>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</si>
  <si>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</si>
  <si>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</si>
  <si>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</si>
  <si>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</si>
  <si>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</si>
  <si>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</si>
  <si>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</si>
  <si>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</si>
  <si>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</si>
  <si>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</si>
  <si>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</si>
  <si>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</si>
  <si>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</si>
  <si>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</si>
  <si>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</si>
  <si>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</si>
  <si>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</si>
  <si>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</si>
  <si>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</si>
  <si>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</si>
  <si>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</si>
  <si>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</si>
  <si>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</si>
  <si>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</si>
  <si>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</si>
  <si>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</si>
  <si>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</si>
  <si>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</si>
  <si>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</si>
  <si>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</si>
  <si>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</si>
  <si>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</si>
  <si>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</si>
  <si>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</si>
  <si>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</si>
  <si>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</si>
  <si>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</si>
  <si>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</si>
  <si>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</si>
  <si>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</si>
  <si>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</si>
  <si>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</si>
  <si>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</si>
  <si>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</si>
  <si>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</si>
  <si>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</si>
  <si>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</si>
  <si>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</si>
  <si>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</si>
  <si>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</si>
  <si>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</si>
  <si>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</si>
  <si>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</si>
  <si>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</si>
  <si>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</si>
  <si>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</si>
  <si>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</si>
  <si>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</si>
  <si>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</si>
  <si>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</si>
  <si>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</si>
  <si>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</si>
  <si>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</si>
  <si>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</si>
  <si>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</si>
  <si>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</si>
  <si>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</si>
  <si>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</si>
  <si>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</si>
  <si>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</si>
  <si>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</si>
  <si>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</si>
  <si>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</si>
  <si>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</si>
  <si>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</si>
  <si>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</si>
  <si>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</si>
  <si>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</si>
  <si>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</si>
  <si>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</si>
  <si>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</si>
  <si>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</si>
  <si>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</si>
  <si>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</si>
  <si>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</si>
  <si>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</si>
  <si>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</si>
  <si>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</si>
  <si>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</si>
  <si>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</si>
  <si>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</si>
  <si>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</si>
  <si>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</si>
  <si>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</si>
  <si>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</si>
  <si>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</si>
  <si>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</si>
  <si>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</si>
  <si>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</si>
  <si>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</si>
  <si>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</si>
  <si>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</si>
  <si>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</si>
  <si>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</si>
  <si>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</si>
  <si>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</si>
  <si>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</si>
  <si>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</si>
  <si>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</si>
  <si>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</si>
  <si>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</si>
  <si>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</si>
  <si>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</si>
  <si>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</si>
  <si>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</si>
  <si>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</si>
  <si>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</si>
  <si>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</si>
  <si>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</si>
  <si>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</si>
  <si>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</si>
  <si>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</si>
  <si>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</si>
  <si>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</si>
  <si>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</si>
  <si>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</si>
  <si>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</si>
  <si>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</si>
  <si>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</si>
  <si>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</si>
  <si>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</si>
  <si>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</si>
  <si>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</si>
  <si>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</si>
  <si>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</si>
  <si>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</si>
  <si>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</si>
  <si>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</si>
  <si>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</si>
  <si>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</si>
  <si>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</si>
  <si>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</si>
  <si>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</si>
  <si>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</si>
  <si>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</si>
  <si>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</si>
  <si>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</si>
  <si>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</si>
  <si>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</si>
  <si>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</si>
  <si>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</si>
  <si>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</si>
  <si>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</si>
  <si>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</si>
  <si>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</si>
  <si>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</si>
  <si>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</si>
  <si>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</si>
  <si>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</si>
  <si>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</si>
  <si>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</si>
  <si>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</si>
  <si>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</si>
  <si>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</si>
  <si>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</si>
  <si>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</si>
  <si>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</si>
  <si>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</si>
  <si>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</si>
  <si>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</si>
  <si>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</si>
  <si>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</si>
  <si>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</si>
  <si>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</si>
  <si>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</si>
  <si>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</si>
  <si>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</si>
  <si>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</si>
  <si>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</si>
  <si>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</si>
  <si>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</si>
  <si>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</si>
  <si>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</si>
  <si>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</si>
  <si>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</si>
  <si>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</si>
  <si>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</si>
  <si>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</si>
  <si>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</si>
  <si>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</si>
  <si>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</si>
  <si>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</si>
  <si>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</si>
  <si>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</si>
  <si>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</si>
  <si>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</si>
  <si>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</si>
  <si>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</si>
  <si>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</si>
  <si>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</si>
  <si>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</si>
  <si>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</si>
  <si>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</si>
  <si>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</si>
  <si>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</si>
  <si>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</si>
  <si>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</si>
  <si>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</si>
  <si>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</si>
  <si>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</si>
  <si>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</si>
  <si>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</si>
  <si>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</si>
  <si>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</si>
  <si>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</si>
  <si>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</si>
  <si>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</si>
  <si>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</si>
  <si>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</si>
  <si>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</si>
  <si>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</si>
  <si>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</si>
  <si>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</si>
  <si>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</si>
  <si>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</si>
  <si>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</si>
  <si>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</si>
  <si>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</si>
  <si>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</si>
  <si>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</si>
  <si>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</si>
  <si>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</si>
  <si>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</si>
  <si>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</si>
  <si>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</si>
  <si>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</si>
  <si>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</si>
  <si>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</si>
  <si>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</si>
  <si>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</si>
  <si>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</si>
  <si>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</si>
  <si>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</si>
  <si>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</si>
  <si>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</si>
  <si>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</si>
  <si>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</si>
  <si>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</si>
  <si>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</si>
  <si>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</si>
  <si>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</si>
  <si>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</si>
  <si>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</si>
  <si>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</si>
  <si>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</si>
  <si>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</si>
  <si>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</si>
  <si>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</si>
  <si>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</si>
  <si>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</si>
  <si>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</si>
  <si>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</si>
  <si>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</si>
  <si>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</si>
  <si>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</si>
  <si>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</si>
  <si>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</si>
  <si>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</si>
  <si>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</si>
  <si>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</si>
  <si>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</si>
  <si>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</si>
  <si>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</si>
  <si>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</si>
  <si>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</si>
  <si>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</si>
  <si>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</si>
  <si>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</si>
  <si>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</si>
  <si>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</si>
  <si>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</si>
  <si>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</si>
  <si>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</si>
  <si>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</si>
  <si>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</si>
  <si>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</si>
  <si>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</si>
  <si>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</si>
  <si>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</si>
  <si>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</si>
  <si>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</si>
  <si>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</si>
  <si>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</si>
  <si>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</si>
  <si>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</si>
  <si>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</si>
  <si>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</si>
  <si>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</si>
  <si>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</si>
  <si>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</si>
  <si>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</si>
  <si>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</si>
  <si>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</si>
  <si>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</si>
  <si>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</si>
  <si>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</si>
  <si>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</si>
  <si>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</si>
  <si>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</si>
  <si>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</si>
  <si>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</si>
  <si>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</si>
  <si>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</si>
  <si>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</si>
  <si>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</si>
  <si>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</si>
  <si>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</si>
  <si>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</si>
  <si>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</si>
  <si>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</si>
  <si>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</si>
  <si>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</si>
  <si>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</si>
  <si>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</si>
  <si>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</si>
  <si>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</si>
  <si>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</si>
  <si>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</si>
  <si>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</si>
  <si>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</si>
  <si>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</si>
  <si>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</si>
  <si>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</si>
  <si>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</si>
  <si>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</si>
  <si>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</si>
  <si>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</si>
  <si>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</si>
  <si>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</si>
  <si>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</si>
  <si>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</si>
  <si>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</si>
  <si>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</si>
  <si>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</si>
  <si>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</si>
  <si>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</si>
  <si>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</si>
  <si>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</si>
  <si>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</si>
  <si>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</si>
  <si>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</si>
  <si>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</si>
  <si>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</si>
  <si>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</si>
  <si>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</si>
  <si>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</si>
  <si>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</si>
  <si>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</si>
  <si>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</si>
  <si>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</si>
  <si>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</si>
  <si>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</si>
  <si>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</si>
  <si>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</si>
  <si>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</si>
  <si>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</si>
  <si>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</si>
  <si>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</si>
  <si>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</si>
  <si>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</si>
  <si>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</si>
  <si>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</si>
  <si>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</si>
  <si>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</si>
  <si>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</si>
  <si>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</si>
  <si>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</si>
  <si>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</si>
  <si>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</si>
  <si>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</si>
  <si>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</si>
  <si>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</si>
  <si>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</si>
  <si>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</si>
  <si>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</si>
  <si>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</si>
  <si>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</si>
  <si>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</si>
  <si>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</si>
  <si>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</si>
  <si>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</si>
  <si>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</si>
  <si>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</si>
  <si>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</si>
  <si>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</si>
  <si>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</si>
  <si>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</si>
  <si>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</si>
  <si>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</si>
  <si>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</si>
  <si>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</si>
  <si>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</si>
  <si>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</si>
  <si>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</si>
  <si>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</si>
  <si>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</si>
  <si>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</si>
  <si>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</si>
  <si>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</si>
  <si>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</si>
  <si>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</si>
  <si>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</si>
  <si>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</si>
  <si>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</si>
  <si>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</si>
  <si>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</si>
  <si>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</si>
  <si>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</si>
  <si>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</si>
  <si>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</si>
  <si>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</si>
  <si>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</si>
  <si>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</si>
  <si>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</si>
  <si>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</si>
  <si>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</si>
  <si>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</si>
  <si>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</si>
  <si>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</si>
  <si>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</si>
  <si>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</si>
  <si>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</si>
  <si>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</si>
  <si>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</si>
  <si>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</si>
  <si>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</si>
  <si>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</si>
  <si>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</si>
  <si>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</si>
  <si>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</si>
  <si>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</si>
  <si>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</si>
  <si>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</si>
  <si>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</si>
  <si>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</si>
  <si>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</si>
  <si>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</si>
  <si>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</si>
  <si>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</si>
  <si>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</si>
  <si>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</si>
  <si>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</si>
  <si>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</si>
  <si>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</si>
  <si>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</si>
  <si>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</si>
  <si>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</si>
  <si>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</si>
  <si>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</si>
  <si>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</si>
  <si>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</si>
  <si>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</si>
  <si>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</si>
  <si>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</si>
  <si>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</si>
  <si>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</si>
  <si>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</si>
  <si>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</si>
  <si>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</si>
  <si>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</si>
  <si>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</si>
  <si>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</si>
  <si>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</si>
  <si>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</si>
  <si>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</si>
  <si>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</si>
  <si>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</si>
  <si>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</si>
  <si>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</si>
  <si>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</si>
  <si>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</si>
  <si>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</si>
  <si>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</si>
  <si>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</si>
  <si>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</si>
  <si>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</si>
  <si>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</si>
  <si>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</si>
  <si>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</si>
  <si>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</si>
  <si>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</si>
  <si>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</si>
  <si>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</si>
  <si>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</si>
  <si>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</si>
  <si>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</si>
  <si>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</si>
  <si>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</si>
  <si>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</si>
  <si>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</si>
  <si>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</si>
  <si>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</si>
  <si>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</si>
  <si>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</si>
  <si>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</si>
  <si>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</si>
  <si>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</si>
  <si>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</si>
  <si>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</si>
  <si>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</si>
  <si>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</si>
  <si>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</si>
  <si>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</si>
  <si>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</si>
  <si>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</si>
  <si>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</si>
  <si>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</si>
  <si>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</si>
  <si>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</si>
  <si>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</si>
  <si>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</si>
  <si>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</si>
  <si>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</si>
  <si>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</si>
  <si>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</si>
  <si>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</si>
  <si>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</si>
  <si>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</si>
  <si>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</si>
  <si>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</si>
  <si>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</si>
  <si>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</si>
  <si>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</si>
  <si>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</si>
  <si>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</si>
  <si>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</si>
  <si>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</si>
  <si>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</si>
  <si>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</si>
  <si>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</si>
  <si>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</si>
  <si>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</si>
  <si>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</si>
  <si>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</si>
  <si>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</si>
  <si>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</si>
  <si>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</si>
  <si>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</si>
  <si>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</si>
  <si>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</si>
  <si>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</si>
  <si>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</si>
  <si>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</si>
  <si>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</si>
  <si>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</si>
  <si>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</si>
  <si>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</si>
  <si>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</si>
  <si>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</si>
  <si>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</si>
  <si>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</si>
  <si>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</si>
  <si>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</si>
  <si>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</si>
  <si>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</si>
  <si>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</si>
  <si>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</si>
  <si>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</si>
  <si>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</si>
  <si>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</si>
  <si>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</si>
  <si>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</si>
  <si>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</si>
  <si>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</si>
  <si>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</si>
  <si>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</si>
  <si>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</si>
  <si>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</si>
  <si>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</si>
  <si>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</si>
  <si>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</si>
  <si>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</si>
  <si>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</si>
  <si>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</si>
  <si>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</si>
  <si>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</si>
  <si>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</si>
  <si>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</si>
  <si>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</si>
  <si>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</si>
  <si>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</si>
  <si>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</si>
  <si>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</si>
  <si>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</si>
  <si>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</si>
  <si>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</si>
  <si>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</si>
  <si>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</si>
  <si>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</si>
  <si>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</si>
  <si>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</si>
  <si>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</si>
  <si>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</si>
  <si>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</si>
  <si>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</si>
  <si>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</si>
  <si>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</si>
  <si>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</si>
  <si>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</si>
  <si>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</si>
  <si>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</si>
  <si>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</si>
  <si>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</si>
  <si>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</si>
  <si>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</si>
  <si>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</si>
  <si>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</si>
  <si>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</si>
  <si>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</si>
  <si>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</si>
  <si>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</si>
  <si>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</si>
  <si>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</si>
  <si>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</si>
  <si>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</si>
  <si>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</si>
  <si>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</si>
  <si>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</si>
  <si>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</si>
  <si>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</si>
  <si>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</si>
  <si>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</si>
  <si>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</si>
  <si>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</si>
  <si>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</si>
  <si>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</si>
  <si>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</si>
  <si>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</si>
  <si>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</si>
  <si>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</si>
  <si>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</si>
  <si>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</si>
  <si>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</si>
  <si>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</si>
  <si>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</si>
  <si>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</si>
  <si>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</si>
  <si>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</si>
  <si>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</si>
  <si>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</si>
  <si>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</si>
  <si>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</si>
  <si>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</si>
  <si>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</si>
  <si>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</si>
  <si>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</si>
  <si>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</si>
  <si>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</si>
  <si>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</si>
  <si>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</si>
  <si>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</si>
  <si>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</si>
  <si>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</si>
  <si>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</si>
  <si>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</si>
  <si>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</si>
  <si>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</si>
  <si>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</si>
  <si>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</si>
  <si>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</si>
  <si>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</si>
  <si>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</si>
  <si>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</si>
  <si>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</si>
  <si>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</si>
  <si>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</si>
  <si>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</si>
  <si>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</si>
  <si>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</si>
  <si>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</si>
  <si>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</si>
  <si>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</si>
  <si>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</si>
  <si>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</si>
  <si>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</si>
  <si>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</si>
  <si>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</si>
  <si>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</si>
  <si>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</si>
  <si>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</si>
  <si>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</si>
  <si>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</si>
  <si>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</si>
  <si>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</si>
  <si>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</si>
  <si>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</si>
  <si>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</si>
  <si>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</si>
  <si>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</si>
  <si>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</si>
  <si>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</si>
  <si>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</si>
  <si>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</si>
  <si>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</si>
  <si>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</si>
  <si>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</si>
  <si>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</si>
  <si>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</si>
  <si>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</si>
  <si>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</si>
  <si>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</si>
  <si>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</si>
  <si>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</si>
  <si>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</si>
  <si>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</si>
  <si>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</si>
  <si>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</si>
  <si>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</si>
  <si>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</si>
  <si>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</si>
  <si>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</si>
  <si>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</si>
  <si>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</si>
  <si>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</si>
  <si>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</si>
  <si>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</si>
  <si>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</si>
  <si>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</si>
  <si>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</si>
  <si>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</si>
  <si>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</si>
  <si>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</si>
  <si>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</si>
  <si>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</si>
  <si>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</si>
  <si>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</si>
  <si>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</si>
  <si>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</si>
  <si>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</si>
  <si>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</si>
  <si>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</si>
  <si>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</si>
  <si>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</si>
  <si>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</si>
  <si>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</si>
  <si>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</si>
  <si>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</si>
  <si>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</si>
  <si>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</si>
  <si>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</si>
  <si>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</si>
  <si>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</si>
  <si>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</si>
  <si>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</si>
  <si>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</si>
  <si>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</si>
  <si>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</si>
  <si>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</si>
  <si>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</si>
  <si>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</si>
  <si>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</si>
  <si>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</si>
  <si>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</si>
  <si>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</si>
  <si>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</si>
  <si>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</si>
  <si>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</si>
  <si>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</si>
  <si>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</si>
  <si>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</si>
  <si>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</si>
  <si>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</si>
  <si>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</si>
  <si>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</si>
  <si>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</si>
  <si>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</si>
  <si>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</si>
  <si>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</si>
  <si>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</si>
  <si>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</si>
  <si>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</si>
  <si>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</si>
  <si>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</si>
  <si>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</si>
  <si>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</si>
  <si>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</si>
  <si>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</si>
  <si>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</si>
  <si>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</si>
  <si>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</si>
  <si>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</si>
  <si>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</si>
  <si>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</si>
  <si>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</si>
  <si>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</si>
  <si>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</si>
  <si>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</si>
  <si>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</si>
  <si>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</si>
  <si>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</si>
  <si>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</si>
  <si>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</si>
  <si>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</si>
  <si>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</si>
  <si>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</si>
  <si>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</si>
  <si>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</si>
  <si>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</si>
  <si>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</si>
  <si>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</si>
  <si>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</si>
  <si>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</si>
  <si>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</si>
  <si>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</si>
  <si>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</si>
  <si>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</si>
  <si>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</si>
  <si>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</si>
  <si>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</si>
  <si>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</si>
  <si>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</si>
  <si>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</si>
  <si>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</si>
  <si>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</si>
  <si>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</si>
  <si>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</si>
  <si>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</si>
  <si>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</si>
  <si>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</si>
  <si>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</si>
  <si>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</si>
  <si>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</si>
  <si>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</si>
  <si>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</si>
  <si>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</si>
  <si>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</si>
  <si>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</si>
  <si>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</si>
  <si>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</si>
  <si>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</si>
  <si>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</si>
  <si>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</si>
  <si>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</si>
  <si>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</si>
  <si>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</si>
  <si>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</si>
  <si>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</si>
  <si>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</si>
  <si>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</si>
  <si>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</si>
  <si>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</si>
  <si>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</si>
  <si>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</si>
  <si>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</si>
  <si>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</si>
  <si>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</si>
  <si>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</si>
  <si>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</si>
  <si>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</si>
  <si>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</si>
  <si>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</si>
  <si>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</si>
  <si>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</si>
  <si>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</si>
  <si>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</si>
  <si>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</si>
  <si>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</si>
  <si>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</si>
  <si>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</si>
  <si>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</si>
  <si>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</si>
  <si>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</si>
  <si>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</si>
  <si>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</si>
  <si>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</si>
  <si>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</si>
  <si>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</si>
  <si>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</si>
  <si>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</si>
  <si>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</si>
  <si>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</si>
  <si>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</si>
  <si>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</si>
  <si>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</si>
  <si>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</si>
  <si>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</si>
  <si>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</si>
  <si>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</si>
  <si>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</si>
  <si>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</si>
  <si>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</si>
  <si>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</si>
  <si>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</si>
  <si>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</si>
  <si>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</si>
  <si>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</si>
  <si>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</si>
  <si>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</si>
  <si>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</si>
  <si>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</si>
  <si>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</si>
  <si>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</si>
  <si>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</si>
  <si>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</si>
  <si>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</si>
  <si>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</si>
  <si>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</si>
  <si>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</si>
  <si>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</si>
  <si>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</si>
  <si>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</si>
  <si>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</si>
  <si>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</si>
  <si>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</si>
  <si>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</si>
  <si>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</si>
  <si>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</si>
  <si>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</si>
  <si>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</si>
  <si>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</si>
  <si>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</si>
  <si>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</si>
  <si>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</si>
  <si>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</si>
  <si>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</si>
  <si>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</si>
  <si>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</si>
  <si>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</si>
  <si>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</si>
  <si>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</si>
  <si>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</si>
  <si>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</si>
  <si>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</si>
  <si>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</si>
  <si>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</si>
  <si>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</si>
  <si>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</si>
  <si>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</si>
  <si>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</si>
  <si>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</si>
  <si>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</si>
  <si>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</si>
  <si>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</si>
  <si>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</si>
  <si>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</si>
  <si>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</si>
  <si>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</si>
  <si>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</si>
  <si>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</si>
  <si>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</si>
  <si>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</si>
  <si>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</si>
  <si>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</si>
  <si>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</si>
  <si>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</si>
  <si>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</si>
  <si>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</si>
  <si>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</si>
  <si>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</si>
  <si>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</si>
  <si>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</si>
  <si>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</si>
  <si>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</si>
  <si>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</si>
  <si>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</si>
  <si>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</si>
  <si>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</si>
  <si>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</si>
  <si>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</si>
  <si>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</si>
  <si>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</si>
  <si>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</si>
  <si>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</si>
  <si>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</si>
  <si>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</si>
  <si>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</si>
  <si>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</si>
  <si>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</si>
  <si>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</si>
  <si>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</si>
  <si>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</si>
  <si>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</si>
  <si>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</si>
  <si>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</si>
  <si>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</si>
  <si>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</si>
  <si>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</si>
  <si>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</si>
  <si>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</si>
  <si>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</si>
  <si>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</si>
  <si>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</si>
  <si>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</si>
  <si>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</si>
  <si>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</si>
  <si>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</si>
  <si>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</si>
  <si>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</si>
  <si>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</si>
  <si>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</si>
  <si>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</si>
  <si>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</si>
  <si>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</si>
  <si>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</si>
  <si>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</si>
  <si>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</si>
  <si>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</si>
  <si>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</si>
  <si>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</si>
  <si>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</si>
  <si>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</si>
  <si>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</si>
  <si>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</si>
  <si>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</si>
  <si>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</si>
  <si>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</si>
  <si>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</si>
  <si>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</si>
  <si>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</si>
  <si>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</si>
  <si>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</si>
  <si>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</si>
  <si>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</si>
  <si>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</si>
  <si>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</si>
  <si>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</si>
  <si>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</si>
  <si>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</si>
  <si>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</si>
  <si>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</si>
  <si>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</si>
  <si>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</si>
  <si>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</si>
  <si>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</si>
  <si>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</si>
  <si>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</si>
  <si>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</si>
  <si>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</si>
  <si>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</si>
  <si>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</si>
  <si>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</si>
  <si>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</si>
  <si>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</si>
  <si>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</si>
  <si>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</si>
  <si>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</si>
  <si>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</si>
  <si>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</si>
  <si>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</si>
  <si>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</si>
  <si>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</si>
  <si>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</si>
  <si>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</si>
  <si>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</si>
  <si>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</si>
  <si>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</si>
  <si>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</si>
  <si>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</si>
  <si>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</si>
  <si>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</si>
  <si>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</si>
  <si>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</si>
  <si>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</si>
  <si>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</si>
  <si>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</si>
  <si>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</si>
  <si>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</si>
  <si>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</si>
  <si>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</si>
  <si>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</si>
  <si>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</si>
  <si>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</si>
  <si>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</si>
  <si>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</si>
  <si>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</si>
  <si>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</si>
  <si>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</si>
  <si>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</si>
  <si>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</si>
  <si>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</si>
  <si>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</si>
  <si>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</si>
  <si>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</si>
  <si>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</si>
  <si>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</si>
  <si>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</si>
  <si>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</si>
  <si>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</si>
  <si>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</si>
  <si>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</si>
  <si>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</si>
  <si>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</si>
  <si>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</si>
  <si>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</si>
  <si>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</si>
  <si>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</si>
  <si>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</si>
  <si>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</si>
  <si>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</si>
  <si>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</si>
  <si>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</si>
  <si>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</si>
  <si>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</si>
  <si>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</si>
  <si>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</si>
  <si>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</si>
  <si>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</si>
  <si>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</si>
  <si>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</si>
  <si>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</si>
  <si>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</si>
  <si>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</si>
  <si>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</si>
  <si>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</si>
  <si>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</si>
  <si>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</si>
  <si>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</si>
  <si>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</si>
  <si>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</si>
  <si>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</si>
  <si>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</si>
  <si>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</si>
  <si>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</si>
  <si>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</si>
  <si>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</si>
  <si>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</si>
  <si>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</si>
  <si>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</si>
  <si>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</si>
  <si>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</si>
  <si>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</si>
  <si>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</si>
  <si>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</si>
  <si>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</si>
  <si>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</si>
  <si>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</si>
  <si>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</si>
  <si>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</si>
  <si>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</si>
  <si>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</si>
  <si>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</si>
  <si>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</si>
  <si>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</si>
  <si>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</si>
  <si>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</si>
  <si>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</si>
  <si>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</si>
  <si>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</si>
  <si>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</si>
  <si>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</si>
  <si>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</si>
  <si>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</si>
  <si>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</si>
  <si>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</si>
  <si>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</si>
  <si>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</si>
  <si>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</si>
  <si>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</si>
  <si>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</si>
  <si>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</si>
  <si>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</si>
  <si>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</si>
  <si>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</si>
  <si>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</si>
  <si>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</si>
  <si>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</si>
  <si>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</si>
  <si>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</si>
  <si>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</si>
  <si>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</si>
  <si>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</si>
  <si>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</si>
  <si>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</si>
  <si>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</si>
  <si>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</si>
  <si>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</si>
  <si>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</si>
  <si>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</si>
  <si>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</si>
  <si>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</si>
  <si>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</si>
  <si>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</si>
  <si>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</si>
  <si>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</si>
  <si>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</si>
  <si>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</si>
  <si>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</si>
  <si>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</si>
  <si>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</si>
  <si>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</si>
  <si>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</si>
  <si>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</si>
  <si>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</si>
  <si>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</si>
  <si>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</si>
  <si>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</si>
  <si>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</si>
  <si>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</si>
  <si>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</si>
  <si>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</si>
  <si>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</si>
  <si>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</si>
  <si>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</si>
  <si>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</si>
  <si>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</si>
  <si>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</si>
  <si>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</si>
  <si>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</si>
  <si>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</si>
  <si>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</si>
  <si>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</si>
  <si>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</si>
  <si>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</si>
  <si>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</si>
  <si>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</si>
  <si>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</si>
  <si>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</si>
  <si>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</si>
  <si>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</si>
  <si>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</si>
  <si>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</si>
  <si>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</si>
  <si>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</si>
  <si>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</si>
  <si>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</si>
  <si>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</si>
  <si>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</si>
  <si>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</si>
  <si>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</si>
  <si>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</si>
  <si>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</si>
  <si>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</si>
  <si>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</si>
  <si>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</si>
  <si>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</si>
  <si>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</si>
  <si>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</si>
  <si>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</si>
  <si>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</si>
  <si>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</si>
  <si>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</si>
  <si>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</si>
  <si>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</si>
  <si>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</si>
  <si>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</si>
  <si>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</si>
  <si>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</si>
  <si>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</si>
  <si>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</si>
  <si>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</si>
  <si>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</si>
  <si>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</si>
  <si>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</si>
  <si>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</si>
  <si>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</si>
  <si>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</si>
  <si>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</si>
  <si>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</si>
  <si>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</si>
  <si>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</si>
  <si>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</si>
  <si>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</si>
  <si>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</si>
  <si>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</si>
  <si>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</si>
  <si>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</si>
  <si>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</si>
  <si>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</si>
  <si>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</si>
  <si>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</si>
  <si>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</si>
  <si>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</si>
  <si>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</si>
  <si>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</si>
  <si>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</si>
  <si>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</si>
  <si>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</si>
  <si>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</si>
  <si>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</si>
  <si>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</si>
  <si>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</si>
  <si>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</si>
  <si>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</si>
  <si>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</si>
  <si>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</si>
  <si>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</si>
  <si>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</si>
  <si>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</si>
  <si>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</si>
  <si>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</si>
  <si>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</si>
  <si>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</si>
  <si>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</si>
  <si>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</si>
  <si>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</si>
  <si>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</si>
  <si>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</si>
  <si>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</si>
  <si>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</si>
  <si>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</si>
  <si>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</si>
  <si>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</si>
  <si>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</si>
  <si>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</si>
  <si>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</si>
  <si>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</si>
  <si>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</si>
  <si>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</si>
  <si>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</si>
  <si>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</si>
  <si>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</si>
  <si>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</si>
  <si>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</si>
  <si>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</si>
  <si>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</si>
  <si>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</si>
  <si>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</si>
  <si>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</si>
  <si>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</si>
  <si>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</si>
  <si>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</si>
  <si>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</si>
  <si>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</si>
  <si>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</si>
  <si>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</si>
  <si>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</si>
  <si>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</si>
  <si>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</si>
  <si>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</si>
  <si>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</si>
  <si>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</si>
  <si>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</si>
  <si>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</si>
  <si>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</si>
  <si>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</si>
  <si>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</si>
  <si>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</si>
  <si>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</si>
  <si>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</si>
  <si>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</si>
  <si>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</si>
  <si>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</si>
  <si>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</si>
  <si>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</si>
  <si>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</si>
  <si>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</si>
  <si>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</si>
  <si>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</si>
  <si>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</si>
  <si>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</si>
  <si>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</si>
  <si>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</si>
  <si>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</si>
  <si>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</si>
  <si>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</si>
  <si>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</si>
  <si>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</si>
  <si>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</si>
  <si>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</si>
  <si>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</si>
  <si>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</si>
  <si>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</si>
  <si>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</si>
  <si>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</si>
  <si>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</si>
  <si>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</si>
  <si>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</si>
  <si>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</si>
  <si>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</si>
  <si>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</si>
  <si>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</si>
  <si>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</si>
  <si>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</si>
  <si>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</si>
  <si>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</si>
  <si>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</si>
  <si>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</si>
  <si>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</si>
  <si>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</si>
  <si>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</si>
  <si>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</si>
  <si>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</si>
  <si>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</si>
  <si>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</si>
  <si>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</si>
  <si>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</si>
  <si>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</si>
  <si>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</si>
  <si>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</si>
  <si>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</si>
  <si>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</si>
  <si>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</si>
  <si>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</si>
  <si>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</si>
  <si>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</si>
  <si>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</si>
  <si>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</si>
  <si>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</si>
  <si>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</si>
  <si>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</si>
  <si>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</si>
  <si>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</si>
  <si>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</si>
  <si>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</si>
  <si>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</si>
  <si>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</si>
  <si>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</si>
  <si>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</si>
  <si>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</si>
  <si>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</si>
  <si>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</si>
  <si>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</si>
  <si>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</si>
  <si>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</si>
  <si>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</si>
  <si>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</si>
  <si>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</si>
  <si>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</si>
  <si>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</si>
  <si>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</si>
  <si>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</si>
  <si>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</si>
  <si>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</si>
  <si>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</si>
  <si>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</si>
  <si>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</si>
  <si>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</si>
  <si>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</si>
  <si>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</si>
  <si>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</si>
  <si>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</si>
  <si>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</si>
  <si>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</si>
  <si>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</si>
  <si>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</si>
  <si>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</si>
  <si>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</si>
  <si>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</si>
  <si>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</si>
  <si>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</si>
  <si>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</si>
  <si>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</si>
  <si>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</si>
  <si>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</si>
  <si>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</si>
  <si>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</si>
  <si>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</si>
  <si>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</si>
  <si>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</si>
  <si>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</si>
  <si>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</si>
  <si>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</si>
  <si>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</si>
  <si>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</si>
  <si>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</si>
  <si>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</si>
  <si>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</si>
  <si>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</si>
  <si>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</si>
  <si>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</si>
  <si>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</si>
  <si>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</si>
  <si>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</si>
  <si>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</si>
  <si>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</si>
  <si>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</si>
  <si>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</si>
  <si>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</si>
  <si>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</si>
  <si>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</si>
  <si>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</si>
  <si>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</si>
  <si>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</si>
  <si>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</si>
  <si>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</si>
  <si>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</si>
  <si>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</si>
  <si>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</si>
  <si>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</si>
  <si>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</si>
  <si>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</si>
  <si>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</si>
  <si>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</si>
  <si>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</si>
  <si>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</si>
  <si>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</si>
  <si>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</si>
  <si>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</si>
  <si>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</si>
  <si>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</si>
  <si>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</si>
  <si>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</si>
  <si>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</si>
  <si>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</si>
  <si>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</si>
  <si>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</si>
  <si>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</si>
  <si>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</si>
  <si>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</si>
  <si>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</si>
  <si>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</si>
  <si>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</si>
  <si>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</si>
  <si>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</si>
  <si>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</si>
  <si>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</si>
  <si>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</si>
  <si>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</si>
  <si>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</si>
  <si>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</si>
  <si>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</si>
  <si>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</si>
  <si>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</si>
  <si>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</si>
  <si>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</si>
  <si>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</si>
  <si>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</si>
  <si>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</si>
  <si>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</si>
  <si>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</si>
  <si>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</si>
  <si>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</si>
  <si>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</si>
  <si>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</si>
  <si>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</si>
  <si>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</si>
  <si>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</si>
  <si>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</si>
  <si>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</si>
  <si>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</si>
  <si>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</si>
  <si>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</si>
  <si>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</si>
  <si>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</si>
  <si>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</si>
  <si>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</si>
  <si>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</si>
  <si>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</si>
  <si>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</si>
  <si>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</si>
  <si>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</si>
  <si>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</si>
  <si>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</si>
  <si>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</si>
  <si>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</si>
  <si>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</si>
  <si>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</si>
  <si>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</si>
  <si>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</si>
  <si>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</si>
  <si>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</si>
  <si>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</si>
  <si>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</si>
  <si>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</si>
  <si>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</si>
  <si>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</si>
  <si>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</si>
  <si>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</si>
  <si>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</si>
  <si>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</si>
  <si>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</si>
  <si>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</si>
  <si>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</si>
  <si>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</si>
  <si>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</si>
  <si>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</si>
  <si>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</si>
  <si>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</si>
  <si>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</si>
  <si>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</si>
  <si>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</si>
  <si>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</si>
  <si>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</si>
  <si>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</si>
  <si>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</si>
  <si>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</si>
  <si>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</si>
  <si>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</si>
  <si>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</si>
  <si>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</si>
  <si>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</si>
  <si>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</si>
  <si>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</si>
  <si>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</si>
  <si>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</si>
  <si>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</si>
  <si>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</si>
  <si>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</si>
  <si>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</si>
  <si>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</si>
  <si>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</si>
  <si>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</si>
  <si>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</si>
  <si>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</si>
  <si>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</si>
  <si>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</si>
  <si>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</si>
  <si>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</si>
  <si>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</si>
  <si>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</si>
  <si>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</si>
  <si>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</si>
  <si>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</si>
  <si>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</si>
  <si>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</si>
  <si>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</si>
  <si>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</si>
  <si>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</si>
  <si>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</si>
  <si>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</si>
  <si>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</si>
  <si>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</si>
  <si>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</si>
  <si>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</si>
  <si>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</si>
  <si>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</si>
  <si>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</si>
  <si>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</si>
  <si>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</si>
  <si>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</si>
  <si>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</si>
  <si>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</si>
  <si>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</si>
  <si>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</si>
  <si>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</si>
  <si>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</si>
  <si>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</si>
  <si>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</si>
  <si>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</si>
  <si>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</si>
  <si>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</si>
  <si>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</si>
  <si>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</si>
  <si>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</si>
  <si>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</si>
  <si>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</si>
  <si>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</si>
  <si>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</si>
  <si>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</si>
  <si>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</si>
  <si>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</si>
  <si>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</si>
  <si>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</si>
  <si>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</si>
  <si>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</si>
  <si>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</si>
  <si>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</si>
  <si>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</si>
  <si>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</si>
  <si>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</si>
  <si>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</si>
  <si>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</si>
  <si>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</si>
  <si>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</si>
  <si>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</si>
  <si>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</si>
  <si>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</si>
  <si>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</si>
  <si>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</si>
  <si>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</si>
  <si>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</si>
  <si>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</si>
  <si>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</si>
  <si>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</si>
  <si>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</si>
  <si>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</si>
  <si>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</si>
  <si>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</si>
  <si>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</si>
  <si>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</si>
  <si>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</si>
  <si>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</si>
  <si>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</si>
  <si>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</si>
  <si>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</si>
  <si>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</si>
  <si>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</si>
  <si>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</si>
  <si>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</si>
  <si>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</si>
  <si>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</si>
  <si>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</si>
  <si>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</si>
  <si>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</si>
  <si>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</si>
  <si>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</si>
  <si>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</si>
  <si>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</si>
  <si>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</si>
  <si>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</si>
  <si>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</si>
  <si>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</si>
  <si>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</si>
  <si>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</si>
  <si>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</si>
  <si>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</si>
  <si>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</si>
  <si>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</si>
  <si>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</si>
  <si>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</si>
  <si>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</si>
  <si>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</si>
  <si>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</si>
  <si>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</si>
  <si>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</si>
  <si>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</si>
  <si>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</si>
  <si>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</si>
  <si>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</si>
  <si>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</si>
  <si>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</si>
  <si>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</si>
  <si>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</si>
  <si>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</si>
  <si>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</si>
  <si>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</si>
  <si>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</si>
  <si>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</si>
  <si>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</si>
  <si>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</si>
  <si>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</si>
  <si>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</si>
  <si>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</si>
  <si>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</si>
  <si>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</si>
  <si>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</si>
  <si>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</si>
  <si>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</si>
  <si>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</si>
  <si>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</si>
  <si>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</si>
  <si>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</si>
  <si>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</si>
  <si>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</si>
  <si>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</si>
  <si>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</si>
  <si>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</si>
  <si>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</si>
  <si>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</si>
  <si>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</si>
  <si>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</si>
  <si>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</si>
  <si>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</si>
  <si>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</si>
  <si>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</si>
  <si>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</si>
  <si>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</si>
  <si>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</si>
  <si>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</si>
  <si>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</si>
  <si>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</si>
  <si>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</si>
  <si>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</si>
  <si>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</si>
  <si>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</si>
  <si>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</si>
  <si>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</si>
  <si>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</si>
  <si>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</si>
  <si>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</si>
  <si>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</si>
  <si>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</si>
  <si>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</si>
  <si>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</si>
  <si>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</si>
  <si>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</si>
  <si>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</si>
  <si>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</si>
  <si>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</si>
  <si>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</si>
  <si>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</si>
  <si>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</si>
  <si>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</si>
  <si>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</si>
  <si>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</si>
  <si>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</si>
  <si>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</si>
  <si>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</si>
  <si>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</si>
  <si>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</si>
  <si>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</si>
  <si>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</si>
  <si>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</si>
  <si>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</si>
  <si>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</si>
  <si>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</si>
  <si>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</si>
  <si>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</si>
  <si>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</si>
  <si>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</si>
  <si>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</si>
  <si>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</si>
  <si>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</si>
  <si>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</si>
  <si>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</si>
  <si>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</si>
  <si>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</si>
  <si>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</si>
  <si>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</si>
  <si>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</si>
  <si>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</si>
  <si>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</si>
  <si>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</si>
  <si>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</si>
  <si>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</si>
  <si>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</si>
  <si>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</si>
  <si>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</si>
  <si>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</si>
  <si>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</si>
  <si>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</si>
  <si>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</si>
  <si>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</si>
  <si>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</si>
  <si>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</si>
  <si>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</si>
  <si>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</si>
  <si>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</si>
  <si>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</si>
  <si>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</si>
  <si>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</si>
  <si>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</si>
  <si>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</si>
  <si>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</si>
  <si>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</si>
  <si>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</si>
  <si>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</si>
  <si>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</si>
  <si>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</si>
  <si>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</si>
  <si>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</si>
  <si>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</si>
  <si>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</si>
  <si>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</si>
  <si>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</si>
  <si>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</si>
  <si>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</si>
  <si>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</si>
  <si>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</si>
  <si>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</si>
  <si>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</si>
  <si>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</si>
  <si>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</si>
  <si>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</si>
  <si>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</si>
  <si>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</si>
  <si>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</si>
  <si>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</si>
  <si>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</si>
  <si>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</si>
  <si>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</si>
  <si>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</si>
  <si>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</si>
  <si>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</si>
  <si>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</si>
  <si>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</si>
  <si>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</si>
  <si>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</si>
  <si>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</si>
  <si>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</si>
  <si>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</si>
  <si>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</si>
  <si>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</si>
  <si>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</si>
  <si>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</si>
  <si>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</si>
  <si>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</si>
  <si>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</si>
  <si>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</si>
  <si>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</si>
  <si>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</si>
  <si>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</si>
  <si>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</si>
  <si>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</si>
  <si>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</si>
  <si>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</si>
  <si>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</si>
  <si>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</si>
  <si>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</si>
  <si>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</si>
  <si>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</si>
  <si>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</si>
  <si>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</si>
  <si>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</si>
  <si>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</si>
  <si>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</si>
  <si>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</si>
  <si>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</si>
  <si>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</si>
  <si>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</si>
  <si>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</si>
  <si>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</si>
  <si>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</si>
  <si>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</si>
  <si>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</si>
  <si>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</si>
  <si>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</si>
  <si>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</si>
  <si>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</si>
  <si>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</si>
  <si>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</si>
  <si>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</si>
  <si>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</si>
  <si>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</si>
  <si>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</si>
  <si>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</si>
  <si>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</si>
  <si>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</si>
  <si>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</si>
  <si>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</si>
  <si>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</si>
  <si>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</si>
  <si>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</si>
  <si>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</si>
  <si>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</si>
  <si>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</si>
  <si>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</si>
  <si>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</si>
  <si>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</si>
  <si>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</si>
  <si>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</si>
  <si>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</si>
  <si>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</si>
  <si>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</si>
  <si>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</si>
  <si>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</si>
  <si>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</si>
  <si>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</si>
  <si>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</si>
  <si>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</si>
  <si>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</si>
  <si>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</si>
  <si>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</si>
  <si>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</si>
  <si>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</si>
  <si>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</si>
  <si>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</si>
  <si>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</si>
  <si>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</si>
  <si>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</si>
  <si>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</si>
  <si>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</si>
  <si>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</si>
  <si>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</si>
  <si>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</si>
  <si>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</si>
  <si>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</si>
  <si>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</si>
  <si>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</si>
  <si>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</si>
  <si>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</si>
  <si>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</si>
  <si>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</si>
  <si>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</si>
  <si>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</si>
  <si>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</si>
  <si>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</si>
  <si>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</si>
  <si>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</si>
  <si>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</si>
  <si>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</si>
  <si>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</si>
  <si>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</si>
  <si>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</si>
  <si>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</si>
  <si>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</si>
  <si>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</si>
  <si>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</si>
  <si>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</si>
  <si>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</si>
  <si>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</si>
  <si>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</si>
  <si>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</si>
  <si>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</si>
  <si>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</si>
  <si>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</si>
  <si>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</si>
  <si>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</si>
  <si>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</si>
  <si>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</si>
  <si>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</si>
  <si>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</si>
  <si>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</si>
  <si>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</si>
  <si>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</si>
  <si>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</si>
  <si>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</si>
  <si>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</si>
  <si>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</si>
  <si>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</si>
  <si>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</si>
  <si>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</si>
  <si>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</si>
  <si>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</si>
  <si>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</si>
  <si>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</si>
  <si>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</si>
  <si>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</si>
  <si>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</si>
  <si>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</si>
  <si>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</si>
  <si>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</si>
  <si>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</si>
  <si>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</si>
  <si>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</si>
  <si>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</si>
  <si>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</si>
  <si>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</si>
  <si>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</si>
  <si>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</si>
  <si>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</si>
  <si>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</si>
  <si>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</si>
  <si>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</si>
  <si>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</si>
  <si>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</si>
  <si>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</si>
  <si>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</si>
  <si>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</si>
  <si>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</si>
  <si>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</si>
  <si>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</si>
  <si>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</si>
  <si>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</si>
  <si>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</si>
  <si>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</si>
  <si>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</si>
  <si>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</si>
  <si>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</si>
  <si>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</si>
  <si>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</si>
  <si>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</si>
  <si>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</si>
  <si>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</si>
  <si>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</si>
  <si>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</si>
  <si>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</si>
  <si>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</si>
  <si>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</si>
  <si>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</si>
  <si>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</si>
  <si>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</si>
  <si>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</si>
  <si>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</si>
  <si>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</si>
  <si>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</si>
  <si>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</si>
  <si>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</si>
  <si>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</si>
  <si>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</si>
  <si>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</si>
  <si>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</si>
  <si>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</si>
  <si>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</si>
  <si>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</si>
  <si>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</si>
  <si>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</si>
  <si>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</si>
  <si>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</si>
  <si>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</si>
  <si>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</si>
  <si>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</si>
  <si>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</si>
  <si>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</si>
  <si>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</si>
  <si>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</si>
  <si>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</si>
  <si>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</si>
  <si>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</si>
  <si>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</si>
  <si>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</si>
  <si>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</si>
  <si>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</si>
  <si>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</si>
  <si>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</si>
  <si>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</si>
  <si>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</si>
  <si>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</si>
  <si>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</si>
  <si>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</si>
  <si>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</si>
  <si>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</si>
  <si>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</si>
  <si>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</si>
  <si>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</si>
  <si>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</si>
  <si>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</si>
  <si>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</si>
  <si>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</si>
  <si>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</si>
  <si>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</si>
  <si>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</si>
  <si>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</si>
  <si>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</si>
  <si>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</si>
  <si>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</si>
  <si>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</si>
  <si>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</si>
  <si>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</si>
  <si>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</si>
  <si>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</si>
  <si>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</si>
  <si>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</si>
  <si>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</si>
  <si>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</si>
  <si>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</si>
  <si>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</si>
  <si>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</si>
  <si>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</si>
  <si>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</si>
  <si>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</si>
  <si>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</si>
  <si>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</si>
  <si>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</si>
  <si>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</si>
  <si>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</si>
  <si>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</si>
  <si>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</si>
  <si>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</si>
  <si>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</si>
  <si>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</si>
  <si>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</si>
  <si>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</si>
  <si>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</si>
  <si>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</si>
  <si>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</si>
  <si>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</si>
  <si>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</si>
  <si>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</si>
  <si>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</si>
  <si>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</si>
  <si>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</si>
  <si>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</si>
  <si>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</si>
  <si>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</si>
  <si>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</si>
  <si>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</si>
  <si>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</si>
  <si>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</si>
  <si>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</si>
  <si>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</si>
  <si>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</si>
  <si>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</si>
  <si>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</si>
  <si>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</si>
  <si>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</si>
  <si>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</si>
  <si>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</si>
  <si>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</si>
  <si>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</si>
  <si>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</si>
  <si>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</si>
  <si>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</si>
  <si>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</si>
  <si>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</si>
  <si>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</si>
  <si>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</si>
  <si>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</si>
  <si>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</si>
  <si>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</si>
  <si>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</si>
  <si>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</si>
  <si>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</si>
  <si>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</si>
  <si>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</si>
  <si>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</si>
  <si>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</si>
  <si>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</si>
  <si>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</si>
  <si>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</si>
  <si>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</si>
  <si>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</si>
  <si>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</si>
  <si>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</si>
  <si>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</si>
  <si>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</si>
  <si>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</si>
  <si>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</si>
  <si>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</si>
  <si>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</si>
  <si>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</si>
  <si>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</si>
  <si>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</si>
  <si>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</si>
  <si>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</si>
  <si>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</si>
  <si>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</si>
  <si>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</si>
  <si>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</si>
  <si>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</si>
  <si>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</si>
  <si>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</si>
  <si>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</si>
  <si>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</si>
  <si>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</si>
  <si>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</si>
  <si>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</si>
  <si>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</si>
  <si>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</si>
  <si>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</si>
  <si>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</si>
  <si>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</si>
  <si>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</si>
  <si>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</si>
  <si>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</si>
  <si>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</si>
  <si>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</si>
  <si>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</si>
  <si>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</si>
  <si>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</si>
  <si>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</si>
  <si>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</si>
  <si>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</si>
  <si>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</si>
  <si>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</si>
  <si>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</si>
  <si>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</si>
  <si>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</si>
  <si>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</si>
  <si>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</si>
  <si>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</si>
  <si>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</si>
  <si>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</si>
  <si>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</si>
  <si>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</si>
  <si>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</si>
  <si>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</si>
  <si>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</si>
  <si>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</si>
  <si>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</si>
  <si>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</si>
  <si>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</si>
  <si>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</si>
  <si>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</si>
  <si>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</si>
  <si>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</si>
  <si>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</si>
  <si>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</si>
  <si>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</si>
  <si>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</si>
  <si>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</si>
  <si>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</si>
  <si>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</si>
  <si>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</si>
  <si>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</si>
  <si>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</si>
  <si>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</si>
  <si>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</si>
  <si>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</si>
  <si>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</si>
  <si>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</si>
  <si>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</si>
  <si>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</si>
  <si>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</si>
  <si>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</si>
  <si>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</si>
  <si>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</si>
  <si>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</si>
  <si>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</si>
  <si>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</si>
  <si>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</si>
  <si>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</si>
  <si>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</si>
  <si>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</si>
  <si>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</si>
  <si>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</si>
  <si>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</si>
  <si>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</si>
  <si>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</si>
  <si>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</si>
  <si>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</si>
  <si>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</si>
  <si>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</si>
  <si>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</si>
  <si>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</si>
  <si>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</si>
  <si>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</si>
  <si>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</si>
  <si>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</si>
  <si>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</si>
  <si>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</si>
  <si>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</si>
  <si>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</si>
  <si>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</si>
  <si>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</si>
  <si>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</si>
  <si>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</si>
  <si>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</si>
  <si>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</si>
  <si>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</si>
  <si>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</si>
  <si>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</si>
  <si>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</si>
  <si>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</si>
  <si>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</si>
  <si>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</si>
  <si>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</si>
  <si>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</si>
  <si>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</si>
  <si>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</si>
  <si>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</si>
  <si>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</si>
  <si>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</si>
  <si>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</si>
  <si>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</si>
  <si>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</si>
  <si>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</si>
  <si>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</si>
  <si>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</si>
  <si>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</si>
  <si>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</si>
  <si>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</si>
  <si>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</si>
  <si>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</si>
  <si>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</si>
  <si>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</si>
  <si>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</si>
  <si>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</si>
  <si>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</si>
  <si>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</si>
  <si>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</si>
  <si>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</si>
  <si>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</si>
  <si>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</si>
  <si>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</si>
  <si>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</si>
  <si>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</si>
  <si>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</si>
  <si>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</si>
  <si>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</si>
  <si>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</si>
  <si>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</si>
  <si>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</si>
  <si>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</si>
  <si>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</si>
  <si>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</si>
  <si>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</si>
  <si>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</si>
  <si>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</si>
  <si>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</si>
  <si>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</si>
  <si>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</si>
  <si>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</si>
  <si>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</si>
  <si>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</si>
  <si>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</si>
  <si>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</si>
  <si>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</si>
  <si>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</si>
  <si>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</si>
  <si>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</si>
  <si>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</si>
  <si>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</si>
  <si>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</si>
  <si>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</si>
  <si>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</si>
  <si>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</si>
  <si>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</si>
  <si>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</si>
  <si>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</si>
  <si>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</si>
  <si>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</si>
  <si>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</si>
  <si>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</si>
  <si>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</si>
  <si>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</si>
  <si>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</si>
  <si>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</si>
  <si>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</si>
  <si>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</si>
  <si>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</si>
  <si>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</si>
  <si>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</si>
  <si>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</si>
  <si>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</si>
  <si>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</si>
  <si>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</si>
  <si>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</si>
  <si>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</si>
  <si>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</si>
  <si>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</si>
  <si>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</si>
  <si>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</si>
  <si>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</si>
  <si>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</si>
  <si>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</si>
  <si>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</si>
  <si>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</si>
  <si>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</si>
  <si>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</si>
  <si>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</si>
  <si>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</si>
  <si>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</si>
  <si>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</si>
  <si>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</si>
  <si>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</si>
  <si>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</si>
  <si>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</si>
  <si>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</si>
  <si>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</si>
  <si>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</si>
  <si>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</si>
  <si>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</si>
  <si>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</si>
  <si>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</si>
  <si>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</si>
  <si>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</si>
  <si>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</si>
  <si>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</si>
  <si>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</si>
  <si>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</si>
  <si>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</si>
  <si>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</si>
  <si>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</si>
  <si>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</si>
  <si>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</si>
  <si>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</si>
  <si>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</si>
  <si>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</si>
  <si>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</si>
  <si>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</si>
  <si>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</si>
  <si>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</si>
  <si>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</si>
  <si>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</si>
  <si>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</si>
  <si>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</si>
  <si>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</si>
  <si>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</si>
  <si>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</si>
  <si>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</si>
  <si>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</si>
  <si>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</si>
  <si>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</si>
  <si>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</si>
  <si>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</si>
  <si>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</si>
  <si>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</si>
  <si>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</si>
  <si>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</si>
  <si>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</si>
  <si>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</si>
  <si>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</si>
  <si>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</si>
  <si>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</si>
  <si>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</si>
  <si>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</si>
  <si>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</si>
  <si>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</si>
  <si>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</si>
  <si>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</si>
  <si>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</si>
  <si>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</si>
  <si>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</si>
  <si>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</si>
  <si>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</si>
  <si>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</si>
  <si>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</si>
  <si>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</si>
  <si>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</si>
  <si>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</si>
  <si>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</si>
  <si>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</si>
  <si>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</si>
  <si>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</si>
  <si>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</si>
  <si>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</si>
  <si>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</si>
  <si>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</si>
  <si>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</si>
  <si>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</si>
  <si>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</si>
  <si>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</si>
  <si>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</si>
  <si>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</si>
  <si>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</si>
  <si>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</si>
  <si>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</si>
  <si>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</si>
  <si>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</si>
  <si>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</si>
  <si>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</si>
  <si>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</si>
  <si>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</si>
  <si>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</si>
  <si>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</si>
  <si>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</si>
  <si>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</si>
  <si>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</si>
  <si>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</si>
  <si>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</si>
  <si>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</si>
  <si>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</si>
  <si>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</si>
  <si>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</si>
  <si>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</si>
  <si>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</si>
  <si>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</si>
  <si>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</si>
  <si>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</si>
  <si>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</si>
  <si>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</si>
  <si>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</si>
  <si>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</si>
  <si>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</si>
  <si>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</si>
  <si>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</si>
  <si>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</si>
  <si>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</si>
  <si>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</si>
  <si>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</si>
  <si>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</si>
  <si>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</si>
  <si>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</si>
  <si>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</si>
  <si>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</si>
  <si>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</si>
  <si>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</si>
  <si>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</si>
  <si>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</si>
  <si>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</si>
  <si>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</si>
  <si>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</si>
  <si>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</si>
  <si>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</si>
  <si>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</si>
  <si>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</si>
  <si>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</si>
  <si>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</si>
  <si>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</si>
  <si>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</si>
  <si>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</si>
  <si>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</si>
  <si>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</si>
  <si>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</si>
  <si>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</si>
  <si>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</si>
  <si>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</si>
  <si>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</si>
  <si>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</si>
  <si>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</si>
  <si>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</si>
  <si>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</si>
  <si>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</si>
  <si>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</si>
  <si>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</si>
  <si>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</si>
  <si>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</si>
  <si>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</si>
  <si>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</si>
  <si>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</si>
  <si>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</si>
  <si>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</si>
  <si>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</si>
  <si>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</si>
  <si>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</si>
  <si>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</si>
  <si>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</si>
  <si>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</si>
  <si>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</si>
  <si>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</si>
  <si>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</si>
  <si>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</si>
  <si>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</si>
  <si>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</si>
  <si>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</si>
  <si>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</si>
  <si>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</si>
  <si>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</si>
  <si>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</si>
  <si>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</si>
  <si>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</si>
  <si>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</si>
  <si>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</si>
  <si>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</si>
  <si>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</si>
  <si>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</si>
  <si>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</si>
  <si>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</si>
  <si>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</si>
  <si>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</si>
  <si>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</si>
  <si>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</si>
  <si>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</si>
  <si>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</si>
  <si>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</si>
  <si>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</si>
  <si>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</si>
  <si>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</si>
  <si>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</si>
  <si>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</si>
  <si>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</si>
  <si>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</si>
  <si>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</si>
  <si>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</si>
  <si>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</si>
  <si>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</si>
  <si>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</si>
  <si>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</si>
  <si>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</si>
  <si>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</si>
  <si>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</si>
  <si>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</si>
  <si>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</si>
  <si>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</si>
  <si>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</si>
  <si>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</si>
  <si>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</si>
  <si>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</si>
  <si>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</si>
  <si>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</si>
  <si>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</si>
  <si>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</si>
  <si>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</si>
  <si>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</si>
  <si>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</si>
  <si>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</si>
  <si>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</si>
  <si>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</si>
  <si>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</si>
  <si>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</si>
  <si>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</si>
  <si>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</si>
  <si>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</si>
  <si>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</si>
  <si>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</si>
  <si>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</si>
  <si>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</si>
  <si>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</si>
  <si>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</si>
  <si>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</si>
  <si>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</si>
  <si>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</si>
  <si>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</si>
  <si>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</si>
  <si>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</si>
  <si>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</si>
  <si>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</si>
  <si>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</si>
  <si>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</si>
  <si>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</si>
  <si>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</si>
  <si>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</si>
  <si>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</si>
  <si>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</si>
  <si>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</si>
  <si>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</si>
  <si>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</si>
  <si>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</si>
  <si>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</si>
  <si>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</si>
  <si>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</si>
  <si>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</si>
  <si>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</si>
  <si>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</si>
  <si>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</si>
  <si>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</si>
  <si>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</si>
  <si>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</si>
  <si>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</si>
  <si>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</si>
  <si>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</si>
  <si>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</si>
  <si>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</si>
  <si>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</si>
  <si>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</si>
  <si>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</si>
  <si>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</si>
  <si>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</si>
  <si>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</si>
  <si>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</si>
  <si>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</si>
  <si>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</si>
  <si>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</si>
  <si>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</si>
  <si>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</si>
  <si>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</si>
  <si>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</si>
  <si>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</si>
  <si>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</si>
  <si>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</si>
  <si>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</si>
  <si>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</si>
  <si>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</si>
  <si>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</si>
  <si>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</si>
  <si>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</si>
  <si>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</si>
  <si>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</si>
  <si>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</si>
  <si>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</si>
  <si>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</si>
  <si>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</si>
  <si>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</si>
  <si>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</si>
  <si>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</si>
  <si>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</si>
  <si>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</si>
  <si>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</si>
  <si>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</si>
  <si>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</si>
  <si>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</si>
  <si>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</si>
  <si>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</si>
  <si>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</si>
  <si>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</si>
  <si>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</si>
  <si>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</si>
  <si>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</si>
  <si>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</si>
  <si>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</si>
  <si>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</si>
  <si>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</si>
  <si>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</si>
  <si>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</si>
  <si>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</si>
  <si>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</si>
  <si>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</si>
  <si>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</si>
  <si>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</si>
  <si>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</si>
  <si>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</si>
  <si>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</si>
  <si>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</si>
  <si>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</si>
  <si>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</si>
  <si>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</si>
  <si>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</si>
  <si>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</si>
  <si>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</si>
  <si>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</si>
  <si>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</si>
  <si>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</si>
  <si>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</si>
  <si>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</si>
  <si>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</si>
  <si>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</si>
  <si>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</si>
  <si>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</si>
  <si>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</si>
  <si>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</si>
  <si>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</si>
  <si>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</si>
  <si>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</si>
  <si>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</si>
  <si>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</si>
  <si>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</si>
  <si>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</si>
  <si>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</si>
  <si>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</si>
  <si>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</si>
  <si>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</si>
  <si>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</si>
  <si>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</si>
  <si>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</si>
  <si>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</si>
  <si>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</si>
  <si>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</si>
  <si>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</si>
  <si>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</si>
  <si>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</si>
  <si>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</si>
  <si>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</si>
  <si>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</si>
  <si>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</si>
  <si>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</si>
  <si>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</si>
  <si>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</si>
  <si>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</si>
  <si>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</si>
  <si>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</si>
  <si>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</si>
  <si>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</si>
  <si>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</si>
  <si>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</si>
  <si>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</si>
  <si>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</si>
  <si>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</si>
  <si>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</si>
  <si>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</si>
  <si>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</si>
  <si>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</si>
  <si>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</si>
  <si>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</si>
  <si>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</si>
  <si>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</si>
  <si>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</si>
  <si>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</si>
  <si>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</si>
  <si>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</si>
  <si>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</si>
  <si>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</si>
  <si>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</si>
  <si>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</si>
  <si>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</si>
  <si>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</si>
  <si>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</si>
  <si>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</si>
  <si>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</si>
  <si>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</si>
  <si>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</si>
  <si>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</si>
  <si>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</si>
  <si>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</si>
  <si>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</si>
  <si>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</si>
  <si>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</si>
  <si>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</si>
  <si>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</si>
  <si>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</si>
  <si>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</si>
  <si>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</si>
  <si>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</si>
  <si>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</si>
  <si>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</si>
  <si>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</si>
  <si>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</si>
  <si>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</si>
  <si>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</si>
  <si>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</si>
  <si>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</si>
  <si>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</si>
  <si>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</si>
  <si>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</si>
  <si>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</si>
  <si>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</si>
  <si>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</si>
  <si>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</si>
  <si>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</si>
  <si>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</si>
  <si>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</si>
  <si>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</si>
  <si>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</si>
  <si>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</si>
  <si>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</si>
  <si>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</si>
  <si>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</si>
  <si>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</si>
  <si>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</si>
  <si>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</si>
  <si>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</si>
  <si>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</si>
  <si>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</si>
  <si>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</si>
  <si>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</si>
  <si>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</si>
  <si>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</si>
  <si>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</si>
  <si>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</si>
  <si>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</si>
  <si>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</si>
  <si>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</si>
  <si>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</si>
  <si>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</si>
  <si>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</si>
  <si>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</si>
  <si>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</si>
  <si>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</si>
  <si>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</si>
  <si>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</si>
  <si>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</si>
  <si>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</si>
  <si>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</si>
  <si>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</si>
  <si>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</si>
  <si>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</si>
  <si>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</si>
  <si>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</si>
  <si>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</si>
  <si>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</si>
  <si>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</si>
  <si>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</si>
  <si>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</si>
  <si>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</si>
  <si>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</si>
  <si>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</si>
  <si>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</si>
  <si>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</si>
  <si>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</si>
  <si>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</si>
  <si>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</si>
  <si>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</si>
  <si>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</si>
  <si>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</si>
  <si>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</si>
  <si>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</si>
  <si>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</si>
  <si>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</si>
  <si>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</si>
  <si>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</si>
  <si>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</si>
  <si>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</si>
  <si>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</si>
  <si>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</si>
  <si>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</si>
  <si>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</si>
  <si>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</si>
  <si>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</si>
  <si>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</si>
  <si>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</si>
  <si>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</si>
  <si>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</si>
  <si>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</si>
  <si>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</si>
  <si>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</si>
  <si>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</si>
  <si>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</si>
  <si>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</si>
  <si>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</si>
  <si>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</si>
  <si>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</si>
  <si>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</si>
  <si>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</si>
  <si>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</si>
  <si>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</si>
  <si>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</si>
  <si>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</si>
  <si>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</si>
  <si>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</si>
  <si>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</si>
  <si>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</si>
  <si>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</si>
  <si>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</si>
  <si>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</si>
  <si>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</si>
  <si>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</si>
  <si>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</si>
  <si>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</si>
  <si>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</si>
  <si>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</si>
  <si>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</si>
  <si>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</si>
  <si>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</si>
  <si>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</si>
  <si>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</si>
  <si>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</si>
  <si>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</si>
  <si>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</si>
  <si>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</si>
  <si>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</si>
  <si>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</si>
  <si>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</si>
  <si>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</si>
  <si>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</si>
  <si>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</si>
  <si>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</si>
  <si>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</si>
  <si>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</si>
  <si>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</si>
  <si>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</si>
  <si>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</si>
  <si>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</si>
  <si>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</si>
  <si>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</si>
  <si>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</si>
  <si>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</si>
  <si>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</si>
  <si>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</si>
  <si>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</si>
  <si>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</si>
  <si>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</si>
  <si>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</si>
  <si>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</si>
  <si>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</si>
  <si>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</si>
  <si>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</si>
  <si>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</si>
  <si>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</si>
  <si>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</si>
  <si>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</si>
  <si>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</si>
  <si>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</si>
  <si>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</si>
  <si>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</si>
  <si>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</si>
  <si>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</si>
  <si>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</si>
  <si>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</si>
  <si>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</si>
  <si>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</si>
  <si>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</si>
  <si>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</si>
  <si>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</si>
  <si>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</si>
  <si>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</si>
  <si>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</si>
  <si>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</si>
  <si>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</si>
  <si>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</si>
  <si>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</si>
  <si>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</si>
  <si>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</si>
  <si>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</si>
  <si>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</si>
  <si>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</si>
  <si>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</si>
  <si>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</si>
  <si>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</si>
  <si>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</si>
  <si>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</si>
  <si>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</si>
  <si>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</si>
  <si>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</si>
  <si>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</si>
  <si>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</si>
  <si>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</si>
  <si>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</si>
  <si>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</si>
  <si>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</si>
  <si>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</si>
  <si>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</si>
  <si>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</si>
  <si>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</si>
  <si>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</si>
  <si>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</si>
  <si>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</si>
  <si>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</si>
  <si>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</si>
  <si>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</si>
  <si>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</si>
  <si>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</si>
  <si>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</si>
  <si>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</si>
  <si>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</si>
  <si>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</si>
  <si>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</si>
  <si>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</si>
  <si>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</si>
  <si>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</si>
  <si>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</si>
  <si>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</si>
  <si>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</si>
  <si>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</si>
  <si>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</si>
  <si>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</si>
  <si>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</si>
  <si>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</si>
  <si>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</si>
  <si>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</si>
  <si>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</si>
  <si>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</si>
  <si>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</si>
  <si>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</si>
  <si>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</si>
  <si>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</si>
  <si>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</si>
  <si>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</si>
  <si>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</si>
  <si>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</si>
  <si>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</si>
  <si>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</si>
  <si>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</si>
  <si>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</si>
  <si>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</si>
  <si>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</si>
  <si>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</si>
  <si>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</si>
  <si>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</si>
  <si>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</si>
  <si>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</si>
  <si>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</si>
  <si>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</si>
  <si>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</si>
  <si>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</si>
  <si>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</si>
  <si>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</si>
  <si>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</si>
  <si>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</si>
  <si>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</si>
  <si>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</si>
  <si>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</si>
  <si>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</si>
  <si>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</si>
  <si>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</si>
  <si>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</si>
  <si>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</si>
  <si>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</si>
  <si>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</si>
  <si>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</si>
  <si>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</si>
  <si>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</si>
  <si>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</si>
  <si>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</si>
  <si>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</si>
  <si>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</si>
  <si>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</si>
  <si>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</si>
  <si>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</si>
  <si>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</si>
  <si>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</si>
  <si>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</si>
  <si>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</si>
  <si>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</si>
  <si>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</si>
  <si>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</si>
  <si>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</si>
  <si>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</si>
  <si>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</si>
  <si>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</si>
  <si>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</si>
  <si>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</si>
  <si>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</si>
  <si>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</si>
  <si>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</si>
  <si>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</si>
  <si>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</si>
  <si>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</si>
  <si>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</si>
  <si>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</si>
  <si>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</si>
  <si>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</si>
  <si>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</si>
  <si>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</si>
  <si>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</si>
  <si>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</si>
  <si>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</si>
  <si>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</si>
  <si>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</si>
  <si>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</si>
  <si>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</si>
  <si>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</si>
  <si>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</si>
  <si>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</si>
  <si>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</si>
  <si>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</si>
  <si>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</si>
  <si>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</si>
  <si>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</si>
  <si>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</si>
  <si>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</si>
  <si>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</si>
  <si>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</si>
  <si>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</si>
  <si>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</si>
  <si>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</si>
  <si>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</si>
  <si>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</si>
  <si>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</si>
  <si>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</si>
  <si>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</si>
  <si>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</si>
  <si>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</si>
  <si>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</si>
  <si>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</si>
  <si>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</si>
  <si>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</si>
  <si>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</si>
  <si>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</si>
  <si>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</si>
  <si>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</si>
  <si>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</si>
  <si>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</si>
  <si>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</si>
  <si>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</si>
  <si>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</si>
  <si>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</si>
  <si>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</si>
  <si>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</si>
  <si>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</si>
  <si>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</si>
  <si>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</si>
  <si>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</si>
  <si>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</si>
  <si>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</si>
  <si>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</si>
  <si>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</si>
  <si>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</si>
  <si>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</si>
  <si>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</si>
  <si>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</si>
  <si>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</si>
  <si>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</si>
  <si>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</si>
  <si>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</si>
  <si>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</si>
  <si>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</si>
  <si>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</si>
  <si>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</si>
  <si>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</si>
  <si>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</si>
  <si>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</si>
  <si>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</si>
  <si>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</si>
  <si>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</si>
  <si>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</si>
  <si>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</si>
  <si>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</si>
  <si>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</si>
  <si>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</si>
  <si>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</si>
  <si>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</si>
  <si>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</si>
  <si>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</si>
  <si>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</si>
  <si>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</si>
  <si>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</si>
  <si>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</si>
  <si>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</si>
  <si>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</si>
  <si>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</si>
  <si>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</si>
  <si>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</si>
  <si>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</si>
  <si>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</si>
  <si>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</si>
  <si>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</si>
  <si>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</si>
  <si>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</si>
  <si>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</si>
  <si>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</si>
  <si>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</si>
  <si>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</si>
  <si>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</si>
  <si>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</si>
  <si>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</si>
  <si>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</si>
  <si>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</si>
  <si>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</si>
  <si>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</si>
  <si>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</si>
  <si>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</si>
  <si>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</si>
  <si>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</si>
  <si>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</si>
  <si>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</si>
  <si>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</si>
  <si>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</si>
  <si>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</si>
  <si>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</si>
  <si>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</si>
  <si>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</si>
  <si>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</si>
  <si>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</si>
  <si>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</si>
  <si>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</si>
  <si>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</si>
  <si>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</si>
  <si>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</si>
  <si>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</si>
  <si>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</si>
  <si>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</si>
  <si>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</si>
  <si>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</si>
  <si>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</si>
  <si>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</si>
  <si>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</si>
  <si>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</si>
  <si>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</si>
  <si>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</si>
  <si>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</si>
  <si>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</si>
  <si>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</si>
  <si>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</si>
  <si>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</si>
  <si>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</si>
  <si>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</si>
  <si>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</si>
  <si>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</si>
  <si>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</si>
  <si>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</si>
  <si>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</si>
  <si>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</si>
  <si>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</si>
  <si>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</si>
  <si>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</si>
  <si>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</si>
  <si>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</si>
  <si>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</si>
  <si>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</si>
  <si>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</si>
  <si>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</si>
  <si>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</si>
  <si>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</si>
  <si>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</si>
  <si>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</si>
  <si>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</si>
  <si>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</si>
  <si>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</si>
  <si>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</si>
  <si>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</si>
  <si>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</si>
  <si>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</si>
  <si>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</si>
  <si>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</si>
  <si>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</si>
  <si>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</si>
  <si>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</si>
  <si>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</si>
  <si>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</si>
  <si>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</si>
  <si>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</si>
  <si>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</si>
  <si>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</si>
  <si>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</si>
  <si>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</si>
  <si>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</si>
  <si>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</si>
  <si>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</si>
  <si>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</si>
  <si>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</si>
  <si>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</si>
  <si>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</si>
  <si>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</si>
  <si>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</si>
  <si>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</si>
  <si>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</si>
  <si>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</si>
  <si>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</si>
  <si>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</si>
  <si>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</si>
  <si>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</si>
  <si>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</si>
  <si>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</si>
  <si>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</si>
  <si>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</si>
  <si>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</si>
  <si>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</si>
  <si>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</si>
  <si>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</si>
  <si>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</si>
  <si>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</si>
  <si>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</si>
  <si>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</si>
  <si>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</si>
  <si>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</si>
  <si>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</si>
  <si>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</si>
  <si>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</si>
  <si>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</si>
  <si>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</si>
  <si>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</si>
  <si>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</si>
  <si>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</si>
  <si>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</si>
  <si>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</si>
  <si>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</si>
  <si>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</si>
  <si>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</si>
  <si>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</si>
  <si>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</si>
  <si>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</si>
  <si>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</si>
  <si>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</si>
  <si>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</si>
  <si>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</si>
  <si>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</si>
  <si>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</si>
  <si>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</si>
  <si>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</si>
  <si>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</si>
  <si>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</si>
  <si>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</si>
  <si>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</si>
  <si>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</si>
  <si>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</si>
  <si>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</si>
  <si>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</si>
  <si>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</si>
  <si>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</si>
  <si>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</si>
  <si>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</si>
  <si>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</si>
  <si>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</si>
  <si>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</si>
  <si>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</si>
  <si>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</si>
  <si>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</si>
  <si>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</si>
  <si>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</si>
  <si>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</si>
  <si>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</si>
  <si>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</si>
  <si>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</si>
  <si>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</si>
  <si>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</si>
  <si>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</si>
  <si>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</si>
  <si>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</si>
  <si>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</si>
  <si>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</si>
  <si>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</si>
  <si>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</si>
  <si>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</si>
  <si>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</si>
  <si>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</si>
  <si>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</si>
  <si>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</si>
  <si>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</si>
  <si>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</si>
  <si>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</si>
  <si>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</si>
  <si>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</si>
  <si>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</si>
  <si>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</si>
  <si>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</si>
  <si>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</si>
  <si>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</si>
  <si>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</si>
  <si>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</si>
  <si>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</si>
  <si>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</si>
  <si>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</si>
  <si>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</si>
  <si>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</si>
  <si>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</si>
  <si>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</si>
  <si>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</si>
  <si>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</si>
  <si>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</si>
  <si>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</si>
  <si>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</si>
  <si>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</si>
  <si>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</si>
  <si>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</si>
  <si>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</si>
  <si>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</si>
  <si>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</si>
  <si>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</si>
  <si>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</si>
  <si>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</si>
  <si>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</si>
  <si>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</si>
  <si>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</si>
  <si>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</si>
  <si>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</si>
  <si>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</si>
  <si>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</si>
  <si>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</si>
  <si>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</si>
  <si>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</si>
  <si>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</si>
  <si>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</si>
  <si>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</si>
  <si>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</si>
  <si>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</si>
  <si>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</si>
  <si>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</si>
  <si>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</si>
  <si>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</si>
  <si>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</si>
  <si>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</si>
  <si>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</si>
  <si>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</si>
  <si>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</si>
  <si>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</si>
  <si>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</si>
  <si>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</si>
  <si>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</si>
  <si>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</si>
  <si>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</si>
  <si>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</si>
  <si>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</si>
  <si>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</si>
  <si>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</si>
  <si>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</si>
  <si>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</si>
  <si>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</si>
  <si>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</si>
  <si>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</si>
  <si>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</si>
  <si>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</si>
  <si>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</si>
  <si>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</si>
  <si>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</si>
  <si>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</si>
  <si>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</si>
  <si>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</si>
  <si>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</si>
  <si>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</si>
  <si>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</si>
  <si>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</si>
  <si>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</si>
  <si>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</si>
  <si>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</si>
  <si>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</si>
  <si>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</si>
  <si>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</si>
  <si>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</si>
  <si>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</si>
  <si>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</si>
  <si>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</si>
  <si>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</si>
  <si>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</si>
  <si>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</si>
  <si>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</si>
  <si>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</si>
  <si>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</si>
  <si>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</si>
  <si>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</si>
  <si>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</si>
  <si>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</si>
  <si>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</si>
  <si>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</si>
  <si>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</si>
  <si>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</si>
  <si>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</si>
  <si>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</si>
  <si>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</si>
  <si>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</si>
  <si>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</si>
  <si>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</si>
  <si>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</si>
  <si>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</si>
  <si>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</si>
  <si>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</si>
  <si>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</si>
  <si>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</si>
  <si>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</si>
  <si>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</si>
  <si>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</si>
  <si>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</si>
  <si>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</si>
  <si>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</si>
  <si>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</si>
  <si>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</si>
  <si>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</si>
  <si>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</si>
  <si>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</si>
  <si>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</si>
  <si>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</si>
  <si>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</si>
  <si>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</si>
  <si>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</si>
  <si>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</si>
  <si>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</si>
  <si>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</si>
  <si>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</si>
  <si>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</si>
  <si>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</si>
  <si>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</si>
  <si>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</si>
  <si>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</si>
  <si>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</si>
  <si>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</si>
  <si>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</si>
  <si>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</si>
  <si>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</si>
  <si>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</si>
  <si>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</si>
  <si>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</si>
  <si>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</si>
  <si>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</si>
  <si>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</si>
  <si>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</si>
  <si>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</si>
  <si>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</si>
  <si>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</si>
  <si>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</si>
  <si>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</si>
  <si>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</si>
  <si>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</si>
  <si>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</si>
  <si>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</si>
  <si>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</si>
  <si>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</si>
  <si>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</si>
  <si>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</si>
  <si>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</si>
  <si>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</si>
  <si>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</si>
  <si>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</si>
  <si>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</si>
  <si>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</si>
  <si>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</si>
  <si>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</si>
  <si>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</si>
  <si>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</si>
  <si>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</si>
  <si>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</si>
  <si>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</si>
  <si>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</si>
  <si>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</si>
  <si>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</si>
  <si>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</si>
  <si>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</si>
  <si>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</si>
  <si>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</si>
  <si>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</si>
  <si>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</si>
  <si>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</si>
  <si>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</si>
  <si>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</si>
  <si>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</si>
  <si>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</si>
  <si>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</si>
  <si>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</si>
  <si>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</si>
  <si>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</si>
  <si>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</si>
  <si>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</si>
  <si>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</si>
  <si>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</si>
  <si>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</si>
  <si>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</si>
  <si>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</si>
  <si>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</si>
  <si>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</si>
  <si>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</si>
  <si>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</si>
  <si>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</si>
  <si>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</si>
  <si>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</si>
  <si>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</si>
  <si>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</si>
  <si>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</si>
  <si>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</si>
  <si>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</si>
  <si>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</si>
  <si>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</si>
  <si>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</si>
  <si>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</si>
  <si>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</si>
  <si>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</si>
  <si>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</si>
  <si>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</si>
  <si>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</si>
  <si>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</si>
  <si>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</si>
  <si>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</si>
  <si>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</si>
  <si>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</si>
  <si>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</si>
  <si>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</si>
  <si>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</si>
  <si>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</si>
  <si>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</si>
  <si>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</si>
  <si>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</si>
  <si>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</si>
  <si>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</si>
  <si>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</si>
  <si>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</si>
  <si>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</si>
  <si>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</si>
  <si>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</si>
  <si>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</si>
  <si>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</si>
  <si>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</si>
  <si>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</si>
  <si>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</si>
  <si>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</si>
  <si>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</si>
  <si>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</si>
  <si>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</si>
  <si>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</si>
  <si>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</si>
  <si>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</si>
  <si>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</si>
  <si>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</si>
  <si>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</si>
  <si>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</si>
  <si>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</si>
  <si>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</si>
  <si>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</si>
  <si>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</si>
  <si>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</si>
  <si>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</si>
  <si>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</si>
  <si>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</si>
  <si>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</si>
  <si>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</si>
  <si>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</si>
  <si>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</si>
  <si>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</si>
  <si>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</si>
  <si>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</si>
  <si>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</si>
  <si>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</si>
  <si>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</si>
  <si>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</si>
  <si>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</si>
  <si>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</si>
  <si>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</si>
  <si>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</si>
  <si>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</si>
  <si>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</si>
  <si>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</si>
  <si>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</si>
  <si>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</si>
  <si>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</si>
  <si>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</si>
  <si>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</si>
  <si>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</si>
  <si>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</si>
  <si>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</si>
  <si>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</si>
  <si>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</si>
  <si>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</si>
  <si>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</si>
  <si>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</si>
  <si>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</si>
  <si>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</si>
  <si>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</si>
  <si>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</si>
  <si>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</si>
  <si>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</si>
  <si>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</si>
  <si>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</si>
  <si>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</si>
  <si>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</si>
  <si>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</si>
  <si>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</si>
  <si>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</si>
  <si>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</si>
  <si>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</si>
  <si>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</si>
  <si>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</si>
  <si>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</si>
  <si>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</si>
  <si>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</si>
  <si>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</si>
  <si>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</si>
  <si>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</si>
  <si>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</si>
  <si>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</si>
  <si>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</si>
  <si>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</si>
  <si>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</si>
  <si>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</si>
  <si>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</si>
  <si>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</si>
  <si>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</si>
  <si>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</si>
  <si>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</si>
  <si>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</si>
  <si>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</si>
  <si>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</si>
  <si>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</si>
  <si>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</si>
  <si>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</si>
  <si>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</si>
  <si>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</si>
  <si>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</si>
  <si>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</si>
  <si>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</si>
  <si>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</si>
  <si>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</si>
  <si>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</si>
  <si>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</si>
  <si>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</si>
  <si>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</si>
  <si>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</si>
  <si>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</si>
  <si>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</si>
  <si>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</si>
  <si>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</si>
  <si>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</si>
  <si>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</si>
  <si>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</si>
  <si>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</si>
  <si>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</si>
  <si>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</si>
  <si>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</si>
  <si>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</si>
  <si>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</si>
  <si>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</si>
  <si>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</si>
  <si>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</si>
  <si>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</si>
  <si>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</si>
  <si>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</si>
  <si>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</si>
  <si>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</si>
  <si>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</si>
  <si>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</si>
  <si>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</si>
  <si>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</si>
  <si>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</si>
  <si>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</si>
  <si>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</si>
  <si>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</si>
  <si>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</si>
  <si>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</si>
  <si>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</si>
  <si>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</si>
  <si>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</si>
  <si>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</si>
  <si>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</si>
  <si>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</si>
  <si>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</si>
  <si>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</si>
  <si>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</si>
  <si>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</si>
  <si>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</si>
  <si>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</si>
  <si>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</si>
  <si>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</si>
  <si>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</si>
  <si>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</si>
  <si>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</si>
  <si>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</si>
  <si>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</si>
  <si>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</si>
  <si>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</si>
  <si>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</si>
  <si>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</si>
  <si>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</si>
  <si>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</si>
  <si>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</si>
  <si>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</si>
  <si>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</si>
  <si>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</si>
  <si>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</si>
  <si>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</si>
  <si>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</si>
  <si>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</si>
  <si>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</si>
  <si>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</si>
  <si>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</si>
  <si>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</si>
  <si>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</si>
  <si>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</si>
  <si>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</si>
  <si>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</si>
  <si>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</si>
  <si>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</si>
  <si>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</si>
  <si>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</si>
  <si>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</si>
  <si>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</si>
  <si>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</si>
  <si>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</si>
  <si>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</si>
  <si>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</si>
  <si>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</si>
  <si>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</si>
  <si>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</si>
  <si>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</si>
  <si>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</si>
  <si>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</si>
  <si>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</si>
  <si>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</si>
  <si>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</si>
  <si>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</si>
  <si>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</si>
  <si>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</si>
  <si>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</si>
  <si>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</si>
  <si>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</si>
  <si>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</si>
  <si>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</si>
  <si>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</si>
  <si>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</si>
  <si>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</si>
  <si>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</si>
  <si>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</si>
  <si>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</si>
  <si>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</si>
  <si>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</si>
  <si>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</si>
  <si>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</si>
  <si>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</si>
  <si>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</si>
  <si>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</si>
  <si>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</si>
  <si>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</si>
  <si>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</si>
  <si>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</si>
  <si>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</si>
  <si>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</si>
  <si>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</si>
  <si>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</si>
  <si>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</si>
  <si>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</si>
  <si>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</si>
  <si>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</si>
  <si>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</si>
  <si>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</si>
  <si>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</si>
  <si>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</si>
  <si>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</si>
  <si>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</si>
  <si>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</si>
  <si>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</si>
  <si>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</si>
  <si>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</si>
  <si>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</si>
  <si>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</si>
  <si>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</si>
  <si>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</si>
  <si>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</si>
  <si>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</si>
  <si>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</si>
  <si>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</si>
  <si>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</si>
  <si>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</si>
  <si>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</si>
  <si>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</si>
  <si>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</si>
  <si>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</si>
  <si>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</si>
  <si>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</si>
  <si>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</si>
  <si>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</si>
  <si>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</si>
  <si>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</si>
  <si>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</si>
  <si>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</si>
  <si>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</si>
  <si>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</si>
  <si>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</si>
  <si>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</si>
  <si>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</si>
  <si>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</si>
  <si>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</si>
  <si>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</si>
  <si>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</si>
  <si>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</si>
  <si>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</si>
  <si>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</si>
  <si>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</si>
  <si>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</si>
  <si>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</si>
  <si>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</si>
  <si>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</si>
  <si>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</si>
  <si>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</si>
  <si>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</si>
  <si>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</si>
  <si>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</si>
  <si>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</si>
  <si>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</si>
  <si>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</si>
  <si>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</si>
  <si>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</si>
  <si>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</si>
  <si>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</si>
  <si>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</si>
  <si>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</si>
  <si>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</si>
  <si>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</si>
  <si>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</si>
  <si>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</si>
  <si>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</si>
  <si>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</si>
  <si>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</si>
  <si>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</si>
  <si>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</si>
  <si>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</si>
  <si>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</si>
  <si>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</si>
  <si>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</si>
  <si>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</si>
  <si>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</si>
  <si>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</si>
  <si>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</si>
  <si>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</si>
  <si>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</si>
  <si>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</si>
  <si>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</si>
  <si>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</si>
  <si>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</si>
  <si>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</si>
  <si>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</si>
  <si>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</si>
  <si>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</si>
  <si>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</si>
  <si>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</si>
  <si>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</si>
  <si>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</si>
  <si>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</si>
  <si>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</si>
  <si>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</si>
  <si>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</si>
  <si>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</si>
  <si>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</si>
  <si>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</si>
  <si>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</si>
  <si>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</si>
  <si>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</si>
  <si>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</si>
  <si>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</si>
  <si>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</si>
  <si>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</si>
  <si>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</si>
  <si>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</si>
  <si>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</si>
  <si>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</si>
  <si>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</si>
  <si>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</si>
  <si>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</si>
  <si>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</si>
  <si>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</si>
  <si>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</si>
  <si>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</si>
  <si>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</si>
  <si>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</si>
  <si>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</si>
  <si>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</si>
  <si>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</si>
  <si>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</si>
  <si>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</si>
  <si>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</si>
  <si>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</si>
  <si>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</si>
  <si>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</si>
  <si>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</si>
  <si>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</si>
  <si>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</si>
  <si>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</si>
  <si>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</si>
  <si>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</si>
  <si>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</si>
  <si>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</si>
  <si>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</si>
  <si>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</si>
  <si>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</si>
  <si>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</si>
  <si>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</si>
  <si>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</si>
  <si>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</si>
  <si>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</si>
  <si>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</si>
  <si>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</si>
  <si>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</si>
  <si>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</si>
  <si>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</si>
  <si>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</si>
  <si>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</si>
  <si>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</si>
  <si>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</si>
  <si>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</si>
  <si>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</si>
  <si>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</si>
  <si>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</si>
  <si>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</si>
  <si>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</si>
  <si>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</si>
  <si>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</si>
  <si>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</si>
  <si>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</si>
  <si>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</si>
  <si>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</si>
  <si>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</si>
  <si>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</si>
  <si>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</si>
  <si>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</si>
  <si>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</si>
  <si>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</si>
  <si>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</si>
  <si>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</si>
  <si>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</si>
  <si>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</si>
  <si>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</si>
  <si>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</si>
  <si>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</si>
  <si>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</si>
  <si>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</si>
  <si>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</si>
  <si>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</si>
  <si>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</si>
  <si>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</si>
  <si>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</si>
  <si>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</si>
  <si>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</si>
  <si>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</si>
  <si>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</si>
  <si>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</si>
  <si>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</si>
  <si>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</si>
  <si>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</si>
  <si>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</si>
  <si>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</si>
  <si>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</si>
  <si>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</si>
  <si>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</si>
  <si>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</si>
  <si>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</si>
  <si>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</si>
  <si>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</si>
  <si>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</si>
  <si>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</si>
  <si>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</si>
  <si>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</si>
  <si>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</si>
  <si>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</si>
  <si>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</si>
  <si>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</si>
  <si>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</si>
  <si>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</si>
  <si>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</si>
  <si>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</si>
  <si>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</si>
  <si>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</si>
  <si>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</si>
  <si>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</si>
  <si>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</si>
  <si>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</si>
  <si>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</si>
  <si>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</si>
  <si>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</si>
  <si>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</si>
  <si>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</si>
  <si>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</si>
  <si>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</si>
  <si>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</si>
  <si>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</si>
  <si>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</si>
  <si>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</si>
  <si>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</si>
  <si>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</si>
  <si>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</si>
  <si>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</si>
  <si>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</si>
  <si>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</si>
  <si>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</si>
  <si>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</si>
  <si>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</si>
  <si>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</si>
  <si>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</si>
  <si>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</si>
  <si>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</si>
  <si>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</si>
  <si>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</si>
  <si>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</si>
  <si>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</si>
  <si>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</si>
  <si>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</si>
  <si>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</si>
  <si>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</si>
  <si>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</si>
  <si>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</si>
  <si>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</si>
  <si>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</si>
  <si>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</si>
  <si>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</si>
  <si>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</si>
  <si>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</si>
  <si>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</si>
  <si>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</si>
  <si>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</si>
  <si>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</si>
  <si>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</si>
  <si>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</si>
  <si>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</si>
  <si>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</si>
  <si>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</si>
  <si>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</si>
  <si>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</si>
  <si>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</si>
  <si>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</si>
  <si>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</si>
  <si>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</si>
  <si>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</si>
  <si>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</si>
  <si>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</si>
  <si>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</si>
  <si>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</si>
  <si>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</si>
  <si>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</si>
  <si>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</si>
  <si>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</si>
  <si>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</si>
  <si>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</si>
  <si>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</si>
  <si>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</si>
  <si>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</si>
  <si>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</si>
  <si>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</si>
  <si>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</si>
  <si>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</si>
  <si>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</si>
  <si>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</si>
  <si>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</si>
  <si>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</si>
  <si>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</si>
  <si>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</si>
  <si>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</si>
  <si>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</si>
  <si>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</si>
  <si>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</si>
  <si>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</si>
  <si>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</si>
  <si>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</si>
  <si>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</si>
  <si>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</si>
  <si>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</si>
  <si>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</si>
  <si>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</si>
  <si>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</si>
  <si>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</si>
  <si>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</si>
  <si>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</si>
  <si>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</si>
  <si>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</si>
  <si>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</si>
  <si>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</si>
  <si>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</si>
  <si>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</si>
  <si>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</si>
  <si>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</si>
  <si>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</si>
  <si>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</si>
  <si>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</si>
  <si>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</si>
  <si>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</si>
  <si>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</si>
  <si>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</si>
  <si>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</si>
  <si>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</si>
  <si>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</si>
  <si>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</si>
  <si>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</si>
  <si>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</si>
  <si>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</si>
  <si>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</si>
  <si>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</si>
  <si>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</si>
  <si>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</si>
  <si>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</si>
  <si>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</si>
  <si>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</si>
  <si>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</si>
  <si>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</si>
  <si>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</si>
  <si>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</si>
  <si>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</si>
  <si>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</si>
  <si>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</si>
  <si>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</si>
  <si>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</si>
  <si>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</si>
  <si>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</si>
  <si>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</si>
  <si>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</si>
  <si>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</si>
  <si>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</si>
  <si>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</si>
  <si>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</si>
  <si>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</si>
  <si>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</si>
  <si>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</si>
  <si>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</si>
  <si>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</si>
  <si>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</si>
  <si>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</si>
  <si>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</si>
  <si>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</si>
  <si>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</si>
  <si>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</si>
  <si>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</si>
  <si>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</si>
  <si>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</si>
  <si>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</si>
  <si>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</si>
  <si>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</si>
  <si>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</si>
  <si>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</si>
  <si>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</si>
  <si>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</si>
  <si>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</si>
  <si>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</si>
  <si>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</si>
  <si>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</si>
  <si>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</si>
  <si>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</si>
  <si>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</si>
  <si>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</si>
  <si>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</si>
  <si>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</si>
  <si>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</si>
  <si>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</si>
  <si>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</si>
  <si>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</si>
  <si>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</si>
  <si>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</si>
  <si>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</si>
  <si>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</si>
  <si>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</si>
  <si>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</si>
  <si>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</si>
  <si>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</si>
  <si>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</si>
  <si>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</si>
  <si>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</si>
  <si>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</si>
  <si>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</si>
  <si>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</si>
  <si>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</si>
  <si>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</si>
  <si>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</si>
  <si>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</si>
  <si>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</si>
  <si>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</si>
  <si>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</si>
  <si>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</si>
  <si>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</si>
  <si>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</si>
  <si>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</si>
  <si>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</si>
  <si>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</si>
  <si>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</si>
  <si>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</si>
  <si>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</si>
  <si>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</si>
  <si>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</si>
  <si>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</si>
  <si>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</si>
  <si>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</si>
  <si>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</si>
  <si>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</si>
  <si>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</si>
  <si>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</si>
  <si>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</si>
  <si>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</si>
  <si>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</si>
  <si>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</si>
  <si>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</si>
  <si>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</si>
  <si>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</si>
  <si>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</si>
  <si>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</si>
  <si>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</si>
  <si>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</si>
  <si>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</si>
  <si>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</si>
  <si>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</si>
  <si>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</si>
  <si>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</si>
  <si>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</si>
  <si>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</si>
  <si>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</si>
  <si>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</si>
  <si>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</si>
  <si>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</si>
  <si>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</si>
  <si>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</si>
  <si>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</si>
  <si>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</si>
  <si>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</si>
  <si>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</si>
  <si>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</si>
  <si>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</si>
  <si>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</si>
  <si>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</si>
  <si>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</si>
  <si>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</si>
  <si>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</si>
  <si>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</si>
  <si>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</si>
  <si>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</si>
  <si>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</si>
  <si>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</si>
  <si>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</si>
  <si>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</si>
  <si>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</si>
  <si>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</si>
  <si>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</si>
  <si>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</si>
  <si>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</si>
  <si>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</si>
  <si>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</si>
  <si>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</si>
  <si>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</si>
  <si>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</si>
  <si>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</si>
  <si>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</si>
  <si>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</si>
  <si>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</si>
  <si>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</si>
  <si>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</si>
  <si>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</si>
  <si>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</si>
  <si>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</si>
  <si>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</si>
  <si>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</si>
  <si>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</si>
  <si>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</si>
  <si>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</si>
  <si>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</si>
  <si>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</si>
  <si>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</si>
  <si>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</si>
  <si>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</si>
  <si>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</si>
  <si>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</si>
  <si>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</si>
  <si>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</si>
  <si>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</si>
  <si>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</si>
  <si>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</si>
  <si>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</si>
  <si>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</si>
  <si>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</si>
  <si>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</si>
  <si>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</si>
  <si>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</si>
  <si>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</si>
  <si>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</si>
  <si>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</si>
  <si>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</si>
  <si>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</si>
  <si>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</si>
  <si>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</si>
  <si>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</si>
  <si>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</si>
  <si>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</si>
  <si>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</si>
  <si>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</si>
  <si>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</si>
  <si>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</si>
  <si>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</si>
  <si>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</si>
  <si>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</si>
  <si>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</si>
  <si>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</si>
  <si>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</si>
  <si>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</si>
  <si>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</si>
  <si>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</si>
  <si>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</si>
  <si>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</si>
  <si>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</si>
  <si>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</si>
  <si>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</si>
  <si>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</si>
  <si>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</si>
  <si>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</si>
  <si>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</si>
  <si>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</si>
  <si>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</si>
  <si>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</si>
  <si>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</si>
  <si>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</si>
  <si>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</si>
  <si>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</si>
  <si>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</si>
  <si>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</si>
  <si>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</si>
  <si>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</si>
  <si>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</si>
  <si>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</si>
  <si>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</si>
  <si>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</si>
  <si>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</si>
  <si>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</si>
  <si>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</si>
  <si>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</si>
  <si>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</si>
  <si>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</si>
  <si>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</si>
  <si>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</si>
  <si>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</si>
  <si>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</si>
  <si>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</si>
  <si>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</si>
  <si>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</si>
  <si>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</si>
  <si>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</si>
  <si>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</si>
  <si>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</si>
  <si>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</si>
  <si>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</si>
  <si>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</si>
  <si>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</si>
  <si>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</si>
  <si>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</si>
  <si>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</si>
  <si>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</si>
  <si>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</si>
  <si>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</si>
  <si>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</si>
  <si>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</si>
  <si>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</si>
  <si>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</si>
  <si>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</si>
  <si>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</si>
  <si>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</si>
  <si>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</si>
  <si>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</si>
  <si>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</si>
  <si>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</si>
  <si>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</si>
  <si>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</si>
  <si>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</si>
  <si>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</si>
  <si>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</si>
  <si>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</si>
  <si>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</si>
  <si>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</si>
  <si>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</si>
  <si>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</si>
  <si>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</si>
  <si>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</si>
  <si>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</si>
  <si>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</si>
  <si>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</si>
  <si>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</si>
  <si>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</si>
  <si>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</si>
  <si>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</si>
  <si>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</si>
  <si>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</si>
  <si>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</si>
  <si>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</si>
  <si>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</si>
  <si>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</si>
  <si>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</si>
  <si>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</si>
  <si>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</si>
  <si>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</si>
  <si>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</si>
  <si>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</si>
  <si>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</si>
  <si>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</si>
  <si>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</si>
  <si>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</si>
  <si>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</si>
  <si>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</si>
  <si>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</si>
  <si>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</si>
  <si>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</si>
  <si>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</si>
  <si>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</si>
  <si>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</si>
  <si>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</si>
  <si>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</si>
  <si>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</si>
  <si>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</si>
  <si>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</si>
  <si>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</si>
  <si>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</si>
  <si>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</si>
  <si>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</si>
  <si>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</si>
  <si>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</si>
  <si>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</si>
  <si>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</si>
  <si>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</si>
  <si>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</si>
  <si>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</si>
  <si>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</si>
  <si>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</si>
  <si>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</si>
  <si>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</si>
  <si>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</si>
  <si>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</si>
  <si>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</si>
  <si>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</si>
  <si>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</si>
  <si>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</si>
  <si>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</si>
  <si>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</si>
  <si>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</si>
  <si>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</si>
  <si>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</si>
  <si>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</si>
  <si>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</si>
  <si>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</si>
  <si>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</si>
  <si>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</si>
  <si>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</si>
  <si>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</si>
  <si>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</si>
  <si>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</si>
  <si>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</si>
  <si>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</si>
  <si>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</si>
  <si>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</si>
  <si>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</si>
  <si>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</si>
  <si>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</si>
  <si>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</si>
  <si>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</si>
  <si>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</si>
  <si>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</si>
  <si>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</si>
  <si>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</si>
  <si>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</si>
  <si>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</si>
  <si>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</si>
  <si>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</si>
  <si>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</si>
  <si>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</si>
  <si>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</si>
  <si>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</si>
  <si>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</si>
  <si>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</si>
  <si>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</si>
  <si>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</si>
  <si>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</si>
  <si>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</si>
  <si>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</si>
  <si>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</si>
  <si>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</si>
  <si>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</si>
  <si>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</si>
  <si>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</si>
  <si>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</si>
  <si>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</si>
  <si>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</si>
  <si>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</si>
  <si>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</si>
  <si>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</si>
  <si>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</si>
  <si>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</si>
  <si>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</si>
  <si>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</si>
  <si>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</si>
  <si>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</si>
  <si>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</si>
  <si>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</si>
  <si>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</si>
  <si>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</si>
  <si>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</si>
  <si>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</si>
  <si>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</si>
  <si>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</si>
  <si>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</si>
  <si>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</si>
  <si>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</si>
  <si>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</si>
  <si>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</si>
  <si>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</si>
  <si>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</si>
  <si>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</si>
  <si>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</si>
  <si>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</si>
  <si>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</si>
  <si>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</si>
  <si>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</si>
  <si>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</si>
  <si>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</si>
  <si>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</si>
  <si>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</si>
  <si>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</si>
  <si>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</si>
  <si>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</si>
  <si>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</si>
  <si>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</si>
  <si>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</si>
  <si>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</si>
  <si>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</si>
  <si>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</si>
  <si>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</si>
  <si>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</si>
  <si>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</si>
  <si>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</si>
  <si>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</si>
  <si>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</si>
  <si>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</si>
  <si>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</si>
  <si>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</si>
  <si>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</si>
  <si>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</si>
  <si>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</si>
  <si>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</si>
  <si>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</si>
  <si>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</si>
  <si>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</si>
  <si>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</si>
  <si>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</si>
  <si>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</si>
  <si>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</si>
  <si>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</si>
  <si>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</si>
  <si>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</si>
  <si>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</si>
  <si>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</si>
  <si>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</si>
  <si>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</si>
  <si>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</si>
  <si>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</si>
  <si>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</si>
  <si>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</si>
  <si>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</si>
  <si>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</si>
  <si>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</si>
  <si>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</si>
  <si>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</si>
  <si>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</si>
  <si>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</si>
  <si>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</si>
  <si>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</si>
  <si>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</si>
  <si>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</si>
  <si>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</si>
  <si>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</si>
  <si>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</si>
  <si>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</si>
  <si>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</si>
  <si>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</si>
  <si>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</si>
  <si>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</si>
  <si>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</si>
  <si>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</si>
  <si>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</si>
  <si>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</si>
  <si>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</si>
  <si>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</si>
  <si>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</si>
  <si>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</si>
  <si>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</si>
  <si>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</si>
  <si>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</si>
  <si>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</si>
  <si>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</si>
  <si>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</si>
  <si>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</si>
  <si>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</si>
  <si>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</si>
  <si>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</si>
  <si>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</si>
  <si>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</si>
  <si>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</si>
  <si>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</si>
  <si>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</si>
  <si>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</si>
  <si>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</si>
  <si>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</si>
  <si>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</si>
  <si>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</si>
  <si>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</si>
  <si>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</si>
  <si>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</si>
  <si>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</si>
  <si>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</si>
  <si>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</si>
  <si>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</si>
  <si>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</si>
  <si>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</si>
  <si>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</si>
  <si>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</si>
  <si>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</si>
  <si>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</si>
  <si>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</si>
  <si>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</si>
  <si>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</si>
  <si>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</si>
  <si>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</si>
  <si>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</si>
  <si>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</si>
  <si>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</si>
  <si>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</si>
  <si>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</si>
  <si>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</si>
  <si>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</si>
  <si>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</si>
  <si>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</si>
  <si>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</si>
  <si>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</si>
  <si>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</si>
  <si>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</si>
  <si>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</si>
  <si>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</si>
  <si>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</si>
  <si>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</si>
  <si>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</si>
  <si>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</si>
  <si>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</si>
  <si>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</si>
  <si>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</si>
  <si>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</si>
  <si>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</si>
  <si>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</si>
  <si>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</si>
  <si>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</si>
  <si>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</si>
  <si>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</si>
  <si>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</si>
  <si>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</si>
  <si>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</si>
  <si>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</si>
  <si>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</si>
  <si>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</si>
  <si>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</si>
  <si>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</si>
  <si>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</si>
  <si>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</si>
  <si>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</si>
  <si>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</si>
  <si>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</si>
  <si>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</si>
  <si>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</si>
  <si>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</si>
  <si>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</si>
  <si>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</si>
  <si>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</si>
  <si>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</si>
  <si>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</si>
  <si>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</si>
  <si>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</si>
  <si>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</si>
  <si>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</si>
  <si>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</si>
  <si>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</si>
  <si>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</si>
  <si>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</si>
  <si>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</si>
  <si>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</si>
  <si>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</si>
  <si>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</si>
  <si>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</si>
  <si>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</si>
  <si>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</si>
  <si>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</si>
  <si>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</si>
  <si>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</si>
  <si>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</si>
  <si>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</si>
  <si>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</si>
  <si>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</si>
  <si>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</si>
  <si>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</si>
  <si>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</si>
  <si>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</si>
  <si>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</si>
  <si>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</si>
  <si>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</si>
  <si>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</si>
  <si>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</si>
  <si>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</si>
  <si>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</si>
  <si>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</si>
  <si>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</si>
  <si>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</si>
  <si>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</si>
  <si>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</si>
  <si>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</si>
  <si>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</si>
  <si>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</si>
  <si>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</si>
  <si>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</si>
  <si>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</si>
  <si>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</si>
  <si>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</si>
  <si>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</si>
  <si>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</si>
  <si>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</si>
  <si>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</si>
  <si>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</si>
  <si>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</si>
  <si>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</si>
  <si>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</si>
  <si>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</si>
  <si>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</si>
  <si>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</si>
  <si>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</si>
  <si>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</si>
  <si>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</si>
  <si>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</si>
  <si>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</si>
  <si>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</si>
  <si>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</si>
  <si>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</si>
  <si>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</si>
  <si>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</si>
  <si>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</si>
  <si>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</si>
  <si>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</si>
  <si>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</si>
  <si>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</si>
  <si>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</si>
  <si>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</si>
  <si>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</si>
  <si>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</si>
  <si>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</si>
  <si>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</si>
  <si>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</si>
  <si>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</si>
  <si>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</si>
  <si>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</si>
  <si>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</si>
  <si>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</si>
  <si>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</si>
  <si>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</si>
  <si>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</si>
  <si>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</si>
  <si>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</si>
  <si>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</si>
  <si>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</si>
  <si>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</si>
  <si>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</si>
  <si>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</si>
  <si>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</si>
  <si>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</si>
  <si>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</si>
  <si>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</si>
  <si>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</si>
  <si>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</si>
  <si>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</si>
  <si>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</si>
  <si>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</si>
  <si>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</si>
  <si>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</si>
  <si>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</si>
  <si>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</si>
  <si>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</si>
  <si>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</si>
  <si>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</si>
  <si>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</si>
  <si>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</si>
  <si>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</si>
  <si>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</si>
  <si>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</si>
  <si>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</si>
  <si>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</si>
  <si>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</si>
  <si>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</si>
  <si>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</si>
  <si>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</si>
  <si>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</si>
  <si>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</si>
  <si>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</si>
  <si>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</si>
  <si>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</si>
  <si>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</si>
  <si>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</si>
  <si>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</si>
  <si>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</si>
  <si>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</si>
  <si>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</si>
  <si>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</si>
  <si>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</si>
  <si>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</si>
  <si>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</si>
  <si>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</si>
  <si>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</si>
  <si>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</si>
  <si>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</si>
  <si>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</si>
  <si>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</si>
  <si>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</si>
  <si>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</si>
  <si>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</si>
  <si>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</si>
  <si>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</si>
  <si>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</si>
  <si>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</si>
  <si>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</si>
  <si>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</si>
  <si>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</si>
  <si>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</si>
  <si>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</si>
  <si>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</si>
  <si>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</si>
  <si>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</si>
  <si>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</si>
  <si>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</si>
  <si>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</si>
  <si>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</si>
  <si>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</si>
  <si>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</si>
  <si>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</si>
  <si>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</si>
  <si>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</si>
  <si>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</si>
  <si>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</si>
  <si>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</si>
  <si>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</si>
  <si>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</si>
  <si>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</si>
  <si>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</si>
  <si>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</si>
  <si>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</si>
  <si>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</si>
  <si>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</si>
  <si>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</si>
  <si>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</si>
  <si>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</si>
  <si>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</si>
  <si>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</si>
  <si>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</si>
  <si>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</si>
  <si>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</si>
  <si>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</si>
  <si>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</si>
  <si>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</si>
  <si>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</si>
  <si>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</si>
  <si>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</si>
  <si>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</si>
  <si>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</si>
  <si>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</si>
  <si>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</si>
  <si>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</si>
  <si>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</si>
  <si>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</si>
  <si>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</si>
  <si>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</si>
  <si>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</si>
  <si>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</si>
  <si>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</si>
  <si>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</si>
  <si>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</si>
  <si>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</si>
  <si>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</si>
  <si>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</si>
  <si>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</si>
  <si>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</si>
  <si>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</si>
  <si>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</si>
  <si>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</si>
  <si>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</si>
  <si>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</si>
  <si>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</si>
  <si>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</si>
  <si>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</si>
  <si>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</si>
  <si>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</si>
  <si>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</si>
  <si>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</si>
  <si>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</si>
  <si>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</si>
  <si>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</si>
  <si>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</si>
  <si>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</si>
  <si>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</si>
  <si>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</si>
  <si>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</si>
  <si>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</si>
  <si>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</si>
  <si>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</si>
  <si>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</si>
  <si>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</si>
  <si>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</si>
  <si>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</si>
  <si>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</si>
  <si>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</si>
  <si>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</si>
  <si>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</si>
  <si>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</si>
  <si>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</si>
  <si>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</si>
  <si>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</si>
  <si>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</si>
  <si>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</si>
  <si>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</si>
  <si>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</si>
  <si>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</si>
  <si>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</si>
  <si>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</si>
  <si>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</si>
  <si>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</si>
  <si>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</si>
  <si>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</si>
  <si>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</si>
  <si>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</si>
  <si>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</si>
  <si>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</si>
  <si>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</si>
  <si>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</si>
  <si>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</si>
  <si>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</si>
  <si>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</si>
  <si>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</si>
  <si>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</si>
  <si>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</si>
  <si>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</si>
  <si>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</si>
  <si>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</si>
  <si>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</si>
  <si>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</si>
  <si>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</si>
  <si>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</si>
  <si>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</si>
  <si>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</si>
  <si>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</si>
  <si>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</si>
  <si>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</si>
  <si>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</si>
  <si>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</si>
  <si>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</si>
  <si>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</si>
  <si>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</si>
  <si>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</si>
  <si>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</si>
  <si>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</si>
  <si>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</si>
  <si>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</si>
  <si>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</si>
  <si>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</si>
  <si>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</si>
  <si>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</si>
  <si>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</si>
  <si>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</si>
  <si>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</si>
  <si>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</si>
  <si>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</si>
  <si>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</si>
  <si>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</si>
  <si>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</si>
  <si>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</si>
  <si>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</si>
  <si>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</si>
  <si>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</si>
  <si>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</si>
  <si>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</si>
  <si>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</si>
  <si>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</si>
  <si>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</si>
  <si>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</si>
  <si>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</si>
  <si>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</si>
  <si>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</si>
  <si>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</si>
  <si>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</si>
  <si>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</si>
  <si>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</si>
  <si>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</si>
  <si>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</si>
  <si>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</si>
  <si>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</si>
  <si>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</si>
  <si>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</si>
  <si>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</si>
  <si>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</si>
  <si>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</si>
  <si>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</si>
  <si>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</si>
  <si>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</si>
  <si>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</si>
  <si>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</si>
  <si>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</si>
  <si>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</si>
  <si>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</si>
  <si>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</si>
  <si>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</si>
  <si>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</si>
  <si>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</si>
  <si>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</si>
  <si>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</si>
  <si>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</si>
  <si>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</si>
  <si>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</si>
  <si>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</si>
  <si>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</si>
  <si>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</si>
  <si>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</si>
  <si>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</si>
  <si>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</si>
  <si>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</si>
  <si>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</si>
  <si>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</si>
  <si>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</si>
  <si>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</si>
  <si>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</si>
  <si>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</si>
  <si>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</si>
  <si>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</si>
  <si>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</si>
  <si>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</si>
  <si>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</si>
  <si>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</si>
  <si>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</si>
  <si>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</si>
  <si>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</si>
  <si>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</si>
  <si>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</si>
  <si>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</si>
  <si>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</si>
  <si>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</si>
  <si>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</si>
  <si>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</si>
  <si>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</si>
  <si>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</si>
  <si>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</si>
  <si>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</si>
  <si>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</si>
  <si>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</si>
  <si>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</si>
  <si>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</si>
  <si>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</si>
  <si>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</si>
  <si>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</si>
  <si>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</si>
  <si>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</si>
  <si>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</si>
  <si>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</si>
  <si>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</si>
  <si>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</si>
  <si>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</si>
  <si>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</si>
  <si>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</si>
  <si>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</si>
  <si>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</si>
  <si>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</si>
  <si>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</si>
  <si>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</si>
  <si>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</si>
  <si>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</si>
  <si>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</si>
  <si>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</si>
  <si>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</si>
  <si>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</si>
  <si>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</si>
  <si>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</si>
  <si>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</si>
  <si>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</si>
  <si>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</si>
  <si>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</si>
  <si>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</si>
  <si>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</si>
  <si>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</si>
  <si>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</si>
  <si>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</si>
  <si>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</si>
  <si>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</si>
  <si>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</si>
  <si>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</si>
  <si>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</si>
  <si>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</si>
  <si>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</si>
  <si>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</si>
  <si>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</si>
  <si>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</si>
  <si>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</si>
  <si>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</si>
  <si>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</si>
  <si>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</si>
  <si>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</si>
  <si>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</si>
  <si>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</si>
  <si>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</si>
  <si>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</si>
  <si>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</si>
  <si>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</si>
  <si>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</si>
  <si>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</si>
  <si>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</si>
  <si>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</si>
  <si>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</si>
  <si>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</si>
  <si>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</si>
  <si>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</si>
  <si>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</si>
  <si>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</si>
  <si>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</si>
  <si>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</si>
  <si>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</si>
  <si>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</si>
  <si>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</si>
  <si>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</si>
  <si>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</si>
  <si>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</si>
  <si>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</si>
  <si>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</si>
  <si>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</si>
  <si>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</si>
  <si>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</si>
  <si>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</si>
  <si>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</si>
  <si>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</si>
  <si>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</si>
  <si>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</si>
  <si>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</si>
  <si>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</si>
  <si>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</si>
  <si>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</si>
  <si>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</si>
  <si>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</si>
  <si>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</si>
  <si>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</si>
  <si>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</si>
  <si>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</si>
  <si>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</si>
  <si>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</si>
  <si>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</si>
  <si>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</si>
  <si>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</si>
  <si>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</si>
  <si>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</si>
  <si>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</si>
  <si>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</si>
  <si>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</si>
  <si>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</si>
  <si>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</si>
  <si>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</si>
  <si>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</si>
  <si>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</si>
  <si>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</si>
  <si>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</si>
  <si>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</si>
  <si>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</si>
  <si>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</si>
  <si>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</si>
  <si>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</si>
  <si>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</si>
  <si>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</si>
  <si>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</si>
  <si>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</si>
  <si>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</si>
  <si>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</si>
  <si>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</si>
  <si>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</si>
  <si>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</si>
  <si>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</si>
  <si>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</si>
  <si>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</si>
  <si>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</si>
  <si>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</si>
  <si>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</si>
  <si>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</si>
  <si>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</si>
  <si>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</si>
  <si>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</si>
  <si>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</si>
  <si>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</si>
  <si>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</si>
  <si>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</si>
  <si>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</si>
  <si>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</si>
  <si>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</si>
  <si>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</si>
  <si>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</si>
  <si>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</si>
  <si>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</si>
  <si>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</si>
  <si>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</si>
  <si>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</si>
  <si>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</si>
  <si>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</si>
  <si>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</si>
  <si>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</si>
  <si>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</si>
  <si>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</si>
  <si>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</si>
  <si>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</si>
  <si>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</si>
  <si>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</si>
  <si>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</si>
  <si>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</si>
  <si>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</si>
  <si>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</si>
  <si>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</si>
  <si>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</si>
  <si>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</si>
  <si>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</si>
  <si>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</si>
  <si>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</si>
  <si>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</si>
  <si>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</si>
  <si>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</si>
  <si>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</si>
  <si>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</si>
  <si>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</si>
  <si>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</si>
  <si>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</si>
  <si>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</si>
  <si>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</si>
  <si>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</si>
  <si>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</si>
  <si>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</si>
  <si>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</si>
  <si>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</si>
  <si>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</si>
  <si>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</si>
  <si>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</si>
  <si>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</si>
  <si>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</si>
  <si>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</si>
  <si>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</si>
  <si>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</si>
  <si>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</si>
  <si>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</si>
  <si>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</si>
  <si>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</si>
  <si>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</si>
  <si>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</si>
  <si>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</si>
  <si>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</si>
  <si>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</si>
  <si>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</si>
  <si>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</si>
  <si>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</si>
  <si>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</si>
  <si>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</si>
  <si>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</si>
  <si>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</si>
  <si>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</si>
  <si>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</si>
  <si>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</si>
  <si>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</si>
  <si>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</si>
  <si>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</si>
  <si>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</si>
  <si>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</si>
  <si>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</si>
  <si>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</si>
  <si>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</si>
  <si>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</si>
  <si>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</si>
  <si>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</si>
  <si>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</si>
  <si>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</si>
  <si>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</si>
  <si>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</si>
  <si>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</si>
  <si>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</si>
  <si>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</si>
  <si>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</si>
  <si>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</si>
  <si>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</si>
  <si>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</si>
  <si>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</si>
  <si>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</si>
  <si>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</si>
  <si>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</si>
  <si>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</si>
  <si>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</si>
  <si>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</si>
  <si>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</si>
  <si>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</si>
  <si>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</si>
  <si>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</si>
  <si>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</si>
  <si>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</si>
  <si>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</si>
  <si>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</si>
  <si>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</si>
  <si>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</si>
  <si>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</si>
  <si>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</si>
  <si>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</si>
  <si>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</si>
  <si>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</si>
  <si>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</si>
  <si>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</si>
  <si>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</si>
  <si>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</si>
  <si>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</si>
  <si>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</si>
  <si>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</si>
  <si>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</si>
  <si>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</si>
  <si>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</si>
  <si>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</si>
  <si>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</si>
  <si>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</si>
  <si>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</si>
  <si>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</si>
  <si>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</si>
  <si>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</si>
  <si>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</si>
  <si>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</si>
  <si>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</si>
  <si>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</si>
  <si>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</si>
  <si>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</si>
  <si>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</si>
  <si>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</si>
  <si>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</si>
  <si>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</si>
  <si>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</si>
  <si>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</si>
  <si>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</si>
  <si>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</si>
  <si>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</si>
  <si>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</si>
  <si>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</si>
  <si>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</si>
  <si>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</si>
  <si>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</si>
  <si>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</si>
  <si>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</si>
  <si>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</si>
  <si>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</si>
  <si>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</si>
  <si>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</si>
  <si>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</si>
  <si>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</si>
  <si>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</si>
  <si>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</si>
  <si>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</si>
  <si>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</si>
  <si>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</si>
  <si>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</si>
  <si>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</si>
  <si>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</si>
  <si>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</si>
  <si>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</si>
  <si>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</si>
  <si>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</si>
  <si>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</si>
  <si>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</si>
  <si>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</si>
  <si>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</si>
  <si>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</si>
  <si>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</si>
  <si>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</si>
  <si>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</si>
  <si>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</si>
  <si>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</si>
  <si>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</si>
  <si>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</si>
  <si>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</si>
  <si>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</si>
  <si>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</si>
  <si>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</si>
  <si>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</si>
  <si>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</si>
  <si>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</si>
  <si>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</si>
  <si>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</si>
  <si>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</si>
  <si>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</si>
  <si>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</si>
  <si>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</si>
  <si>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</si>
  <si>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</si>
  <si>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</si>
  <si>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</si>
  <si>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</si>
  <si>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</si>
  <si>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</si>
  <si>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</si>
  <si>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</si>
  <si>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</si>
  <si>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</si>
  <si>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</si>
  <si>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</si>
  <si>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</si>
  <si>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</si>
  <si>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</si>
  <si>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</si>
  <si>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</si>
  <si>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</si>
  <si>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</si>
  <si>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</si>
  <si>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</si>
  <si>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</si>
  <si>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</si>
  <si>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</si>
  <si>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</si>
  <si>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</si>
  <si>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</si>
  <si>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</si>
  <si>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</si>
  <si>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</si>
  <si>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</si>
  <si>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</si>
  <si>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</si>
  <si>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</si>
  <si>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</si>
  <si>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</si>
  <si>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</si>
  <si>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</si>
  <si>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</si>
  <si>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</si>
  <si>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</si>
  <si>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</si>
  <si>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</si>
  <si>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</si>
  <si>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</si>
  <si>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</si>
  <si>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</si>
  <si>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</si>
  <si>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</si>
  <si>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</si>
  <si>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</si>
  <si>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</si>
  <si>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</si>
  <si>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</si>
  <si>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</si>
  <si>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</si>
  <si>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</si>
  <si>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</si>
  <si>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</si>
  <si>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</si>
  <si>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</si>
  <si>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</si>
  <si>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</si>
  <si>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</si>
  <si>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</si>
  <si>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</si>
  <si>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</si>
  <si>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</si>
  <si>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</si>
  <si>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</si>
  <si>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</si>
  <si>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</si>
  <si>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</si>
  <si>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</si>
  <si>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</si>
  <si>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</si>
  <si>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</si>
  <si>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</si>
  <si>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</si>
  <si>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</si>
  <si>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</si>
  <si>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</si>
  <si>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</si>
  <si>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</si>
  <si>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</si>
  <si>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</si>
  <si>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</si>
  <si>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</si>
  <si>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</si>
  <si>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</si>
  <si>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</si>
  <si>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</si>
  <si>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</si>
  <si>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</si>
  <si>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</si>
  <si>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</si>
  <si>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</si>
  <si>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</si>
  <si>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</si>
  <si>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</si>
  <si>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</si>
  <si>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</si>
  <si>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</si>
  <si>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</si>
  <si>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</si>
  <si>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</si>
  <si>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</si>
  <si>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</si>
  <si>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</si>
  <si>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</si>
  <si>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</si>
  <si>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</si>
  <si>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</si>
  <si>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</si>
  <si>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</si>
  <si>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</si>
  <si>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</si>
  <si>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</si>
  <si>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</si>
  <si>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</si>
  <si>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</si>
  <si>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</si>
  <si>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</si>
  <si>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</si>
  <si>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</si>
  <si>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</si>
  <si>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</si>
  <si>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</si>
  <si>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</si>
  <si>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</si>
  <si>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</si>
  <si>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</si>
  <si>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</si>
  <si>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</si>
  <si>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</si>
  <si>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</si>
  <si>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</si>
  <si>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</si>
  <si>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</si>
  <si>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</si>
  <si>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</si>
  <si>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</si>
  <si>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</si>
  <si>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</si>
  <si>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</si>
  <si>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</si>
  <si>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</si>
  <si>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</si>
  <si>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</si>
  <si>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</si>
  <si>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</si>
  <si>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</si>
  <si>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</si>
  <si>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</si>
  <si>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</si>
  <si>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</si>
  <si>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</si>
  <si>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</si>
  <si>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</si>
  <si>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</si>
  <si>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</si>
  <si>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</si>
  <si>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</si>
  <si>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</si>
  <si>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</si>
  <si>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</si>
  <si>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</si>
  <si>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</si>
  <si>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</si>
  <si>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</si>
  <si>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</si>
  <si>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</si>
  <si>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</si>
  <si>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</si>
  <si>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</si>
  <si>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</si>
  <si>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</si>
  <si>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</si>
  <si>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</si>
  <si>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</si>
  <si>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</si>
  <si>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</si>
  <si>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</si>
  <si>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</si>
  <si>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</si>
  <si>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</si>
  <si>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</si>
  <si>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</si>
  <si>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</si>
  <si>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</si>
  <si>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</si>
  <si>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</si>
  <si>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</si>
  <si>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</si>
  <si>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</si>
  <si>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</si>
  <si>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</si>
  <si>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</si>
  <si>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</si>
  <si>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</si>
  <si>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</si>
  <si>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</si>
  <si>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</si>
  <si>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</si>
  <si>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</si>
  <si>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</si>
  <si>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</si>
  <si>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</si>
  <si>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</si>
  <si>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</si>
  <si>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</si>
  <si>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</si>
  <si>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</si>
  <si>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</si>
  <si>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</si>
  <si>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</si>
  <si>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</si>
  <si>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</si>
  <si>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</si>
  <si>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</si>
  <si>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</si>
  <si>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</si>
  <si>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</si>
  <si>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</si>
  <si>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</si>
  <si>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</si>
  <si>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</si>
  <si>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</si>
  <si>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</si>
  <si>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</si>
  <si>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</si>
  <si>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</si>
  <si>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</si>
  <si>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</si>
  <si>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</si>
  <si>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</si>
  <si>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</si>
  <si>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</si>
  <si>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</si>
  <si>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</si>
  <si>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</si>
  <si>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</si>
  <si>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</si>
  <si>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</si>
  <si>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</si>
  <si>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</si>
  <si>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</si>
  <si>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</si>
  <si>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</si>
  <si>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</si>
  <si>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</si>
  <si>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</si>
  <si>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</si>
  <si>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 xml:space="preserve">Restored by PG </t>
  </si>
  <si>
    <t>PCM-20251112-00000822</t>
  </si>
  <si>
    <t>Team on the way  20 min</t>
  </si>
  <si>
    <t>PCM-20251112-00000775</t>
  </si>
  <si>
    <t>Team on the way  60 min</t>
  </si>
  <si>
    <t>No Pcm</t>
  </si>
  <si>
    <t>Sceco Blackout at area and team will check after Hub HLUL0404</t>
  </si>
  <si>
    <t xml:space="preserve"> PCM-20250215-00000830 </t>
  </si>
  <si>
    <t>LTE site still down and  site located in aramco area access issue need special permission</t>
  </si>
  <si>
    <t>PCM-20251112-00000675</t>
  </si>
  <si>
    <t>EM team on the way need 30 Min</t>
  </si>
  <si>
    <t>PCM-20251112-00000772</t>
  </si>
  <si>
    <t>EM team on the way need 20 Min</t>
  </si>
  <si>
    <t>PCM-20251112-00000810</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</si>
  <si>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</si>
  <si>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</si>
  <si>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</si>
  <si>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</si>
  <si>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</si>
  <si>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</si>
  <si>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</si>
  <si>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</si>
  <si>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</si>
  <si>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</si>
  <si>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Em team on the way to check  , ETA 30 min</t>
  </si>
  <si>
    <t>PCM-20251112-00000846</t>
  </si>
  <si>
    <t xml:space="preserve">ETA 90 mins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</si>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</sst>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310.46945462963049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45973.417880555557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45973.417880555557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45973.417880555557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45973.417880555557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45973.417880555557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45973.417880555557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45973.417880555557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45973.417880555557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45973.417880555557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45973.417880555557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45973.417880555557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45973.417880555557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45973.417880555557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45973.417880555557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45973.417880555557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45973.417880555557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45973.417880555557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45973.417880555557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45973.417880555557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45973.417880555557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45973.417880555557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45973.417880555557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45973.417880555557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45973.417880555557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45973.417880555557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45973.417880555557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45973.417880555557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45973.417880555557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45973.417880555557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45973.417880555557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45973.417880555557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45973.417880555557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45973.417880555557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45973.417880555557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45973.417880555557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45973.417880555557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45973.417880555557</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45973.417880555557</v>
      </c>
      <c r="H40" s="120"/>
      <c r="I40" s="118" t="str">
        <f>IFERROR(VLOOKUP(D40,DB!A:F,6,0),"")</f>
        <v/>
      </c>
      <c r="J40" s="118" t="str">
        <f>IFERROR(VLOOKUP(D40,DB!A:G,7,0),"")</f>
        <v/>
      </c>
      <c r="K40" s="122"/>
      <c r="L40" s="123" t="str">
        <f>IFERROR(VLOOKUP(D40,DB!A:I,9,0),"")</f>
        <v/>
      </c>
    </row>
    <row r="41" spans="1:12" ht="15" customHeight="1">
      <c r="A41" s="156"/>
      <c r="B41" s="157" t="str">
        <f>IFERROR(VLOOKUP(D41,DB!A:K,11,0),"")</f>
        <v/>
      </c>
      <c r="C41" s="157"/>
      <c r="D41" s="157"/>
      <c r="E41" s="158"/>
      <c r="F41" s="155"/>
      <c r="G41" s="159">
        <f ca="1">IFERROR(NOW()-F41,"")</f>
        <v>45973.417880555557</v>
      </c>
      <c r="H41" s="155"/>
      <c r="I41" s="157" t="str">
        <f>IFERROR(VLOOKUP(D41,DB!A:F,6,0),"")</f>
        <v/>
      </c>
      <c r="J41" s="157" t="str">
        <f>IFERROR(VLOOKUP(D41,DB!A:G,7,0),"")</f>
        <v/>
      </c>
      <c r="K41" s="160"/>
      <c r="L41" s="161" t="str">
        <f>IFERROR(VLOOKUP(D41,DB!A:I,9,0),"")</f>
        <v/>
      </c>
    </row>
    <row r="42" spans="1:12" ht="15" customHeight="1">
      <c r="A42" s="156"/>
      <c r="B42" s="157" t="str">
        <f>IFERROR(VLOOKUP(D42,DB!A:K,11,0),"")</f>
        <v/>
      </c>
      <c r="C42" s="157"/>
      <c r="D42" s="157"/>
      <c r="E42" s="158"/>
      <c r="F42" s="155"/>
      <c r="G42" s="159">
        <f ca="1">IFERROR(NOW()-F42,"")</f>
        <v>45973.417880555557</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45973.417880555557</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45973.417880555557</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45973.417880555557</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45973.417880555557</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45973.417880555557</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45973.417880555557</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45973.417880555557</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45973.417880555557</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45973.417880555557</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45973.417880555557</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45973.417880555557</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45973.417880555557</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45973.417880555557</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45973.417880555557</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45973.417880555557</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45973.417880555557</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45973.417880555557</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45973.417880555557</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45973.417880555557</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45973.417880555557</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45973.417880555557</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45973.417880555557</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45973.417880555557</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45973.417880555557</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45973.417880555557</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45973.417880555557</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45973.417880555557</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45973.417880555557</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45973.417880555557</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45973.417880555557</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45973.417880555557</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45973.417880555557</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45973.417880555557</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45973.417880555557</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45973.417880555557</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45973.417880555557</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45973.417880555557</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45973.417880555557</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45973.417880555557</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45973.417880555557</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45973.417880555557</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45973.417880555557</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45973.417880555557</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45973.417880555557</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45973.417880555557</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45973.417880555557</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45973.417880555557</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45973.417880555557</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45973.417880555557</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45973.417880555557</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45973.417880555557</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45973.417880555557</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45973.417880555557</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45973.417880555557</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45973.417880555557</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45973.417880555557</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45973.417880555557</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45973.417880555557</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45973.417880555557</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45973.417880555557</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45973.417880555557</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45973.417880555557</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45973.417880555557</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45973.417880555557</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45973.417880555557</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45973.417880555557</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45973.417880555557</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45973.417880555557</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45973.417880555557</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45973.417880555557</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45973.417880555557</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45973.417880555557</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45973.417880555557</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45973.417880555557</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45973.417880555557</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45973.417880555557</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45973.417880555557</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45973.417880555557</v>
      </c>
      <c r="H120" s="155"/>
      <c r="I120" s="157" t="str">
        <f>IFERROR(VLOOKUP(D120,DB!A:F,6,0),"")</f>
        <v/>
      </c>
      <c r="J120" s="157" t="str">
        <f>IFERROR(VLOOKUP(D120,DB!A:G,7,0),"")</f>
        <v/>
      </c>
      <c r="K120" s="160"/>
      <c r="L120" s="161" t="str">
        <f>IFERROR(VLOOKUP(D120,DB!A:I,9,0),"")</f>
        <v/>
      </c>
    </row>
  </sheetData>
  <customSheetViews>
    <customSheetView guid="{F6042A99-DD27-4453-835D-0834D95730CC}" filter="1" showAutoFilter="1">
      <pageMargins left="0" right="0" top="0" bottom="0" header="0" footer="0"/>
      <autoFilter ref="B1:M1" xr:uid="{C95F6E2A-3FED-4B96-80BD-259BF76E312A}"/>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148.41804259259516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24679</v>
      </c>
      <c r="E4" s="103" t="s">
        <v>39021</v>
      </c>
      <c r="F4" s="104">
        <v>45973.361203703702</v>
      </c>
      <c r="G4" s="105">
        <f t="shared" ref="G4:G13" ca="1" si="1">IFERROR(NOW()-F4,"-")</f>
        <v>5.6676851854717825E-2</v>
      </c>
      <c r="H4" s="104">
        <v>45973.353564814817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45973.417880555557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45973.417880555557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45973.417880555557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45973.417880555557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45973.417880555557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45973.417880555557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45973.417880555557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45973.417880555557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45973.417880555557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45973.417880555557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45973.417880555557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45973.417880555557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45973.417880555557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45973.417880555557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45973.417880555557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45973.417880555557</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61" t="s">
        <v>28134</v>
      </c>
      <c r="E2" s="18" t="s">
        <v>39021</v>
      </c>
      <c r="F2" s="166">
        <v>45973.396099537036</v>
      </c>
      <c r="G2" s="21">
        <f t="shared" ref="G2:G9" ca="1" si="0">IFERROR(NOW()-F2,"-")</f>
        <v>2.1781018520414364E-2</v>
      </c>
      <c r="H2" s="165">
        <v>45973.38318287037</v>
      </c>
      <c r="I2" s="19" t="str">
        <f>IFERROR(VLOOKUP(D2,DB!A:F,6,0),"")</f>
        <v>SCECO</v>
      </c>
      <c r="J2" s="18" t="str">
        <f>IFERROR(VLOOKUP(D2,DB!A:G,7,0),"")</f>
        <v>Dead</v>
      </c>
      <c r="K2" s="45" t="s">
        <v>39108</v>
      </c>
      <c r="L2" s="23" t="str">
        <f>IFERROR(VLOOKUP(D2,DB!A:I,9,0),"")</f>
        <v>Latis</v>
      </c>
    </row>
    <row r="3" spans="1:13" ht="15" customHeight="1">
      <c r="A3" s="86" t="s">
        <v>39109</v>
      </c>
      <c r="B3" s="61" t="str">
        <f>IFERROR(VLOOKUP(D3,DB!A:K,11,0),"")</f>
        <v>R3</v>
      </c>
      <c r="C3" s="18">
        <v>2</v>
      </c>
      <c r="D3" s="61" t="s">
        <v>25069</v>
      </c>
      <c r="E3" s="18" t="s">
        <v>39021</v>
      </c>
      <c r="F3" s="166">
        <v>45973.376666666663</v>
      </c>
      <c r="G3" s="21">
        <f t="shared" ca="1" si="0"/>
        <v>4.121388889325317E-2</v>
      </c>
      <c r="H3" s="165">
        <v>45973.367326388892</v>
      </c>
      <c r="I3" s="19" t="str">
        <f>IFERROR(VLOOKUP(D3,DB!A:F,6,0),"")</f>
        <v>SCECO</v>
      </c>
      <c r="J3" s="18" t="str">
        <f>IFERROR(VLOOKUP(D3,DB!A:G,7,0),"")</f>
        <v>Vandalized</v>
      </c>
      <c r="K3" s="45" t="s">
        <v>39110</v>
      </c>
      <c r="L3" s="23" t="str">
        <f>IFERROR(VLOOKUP(D3,DB!A:I,9,0),"")</f>
        <v>Latis</v>
      </c>
    </row>
    <row r="4" spans="1:13" ht="15" customHeight="1">
      <c r="A4" s="19" t="s">
        <v>39111</v>
      </c>
      <c r="B4" s="61" t="str">
        <f>IFERROR(VLOOKUP(D4,DB!A:K,11,0),"")</f>
        <v>R3</v>
      </c>
      <c r="C4" s="18">
        <v>1</v>
      </c>
      <c r="D4" s="18" t="s">
        <v>25077</v>
      </c>
      <c r="E4" s="18" t="s">
        <v>39021</v>
      </c>
      <c r="F4" s="166" t="s">
        <v>24</v>
      </c>
      <c r="G4" s="21" t="str">
        <f t="shared" ca="1" si="0"/>
        <v>-</v>
      </c>
      <c r="H4" s="22">
        <v>45973.367314814815</v>
      </c>
      <c r="I4" s="19" t="str">
        <f>IFERROR(VLOOKUP(D4,DB!A:F,6,0),"")</f>
        <v>SCECO</v>
      </c>
      <c r="J4" s="18" t="str">
        <f>IFERROR(VLOOKUP(D4,DB!A:G,7,0),"")</f>
        <v>Vandalized</v>
      </c>
      <c r="K4" s="45" t="s">
        <v>39112</v>
      </c>
      <c r="L4" s="23" t="str">
        <f>IFERROR(VLOOKUP(D4,DB!A:I,9,0),"")</f>
        <v>Latis</v>
      </c>
    </row>
    <row r="5" spans="1:13" ht="15" customHeight="1">
      <c r="A5" s="19" t="s">
        <v>39111</v>
      </c>
      <c r="B5" s="61" t="str">
        <f>IFERROR(VLOOKUP(D5,DB!A:K,11,0),"")</f>
        <v>R3</v>
      </c>
      <c r="C5" s="18">
        <v>1</v>
      </c>
      <c r="D5" s="18" t="s">
        <v>25079</v>
      </c>
      <c r="E5" s="18" t="s">
        <v>39021</v>
      </c>
      <c r="F5" s="20" t="s">
        <v>24</v>
      </c>
      <c r="G5" s="21" t="str">
        <f t="shared" ca="1" si="0"/>
        <v>-</v>
      </c>
      <c r="H5" s="165">
        <v>45973.367337962962</v>
      </c>
      <c r="I5" s="19" t="str">
        <f>IFERROR(VLOOKUP(D5,DB!A:F,6,0),"")</f>
        <v>SCECO</v>
      </c>
      <c r="J5" s="18" t="str">
        <f>IFERROR(VLOOKUP(D5,DB!A:G,7,0),"")</f>
        <v>Vandalized</v>
      </c>
      <c r="K5" s="45" t="s">
        <v>39112</v>
      </c>
      <c r="L5" s="23" t="str">
        <f>IFERROR(VLOOKUP(D5,DB!A:I,9,0),"")</f>
        <v>Latis</v>
      </c>
    </row>
    <row r="6" spans="1:13" ht="15" customHeight="1">
      <c r="A6" s="19"/>
      <c r="B6" s="61" t="str">
        <f>IFERROR(VLOOKUP(D6,DB!A:K,11,0),"")</f>
        <v/>
      </c>
      <c r="C6" s="18"/>
      <c r="D6" s="18"/>
      <c r="E6" s="18"/>
      <c r="F6" s="20"/>
      <c r="G6" s="21">
        <f t="shared" ca="1" si="0"/>
        <v>45973.417880555557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45973.417880555557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45973.417880555557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45973.417880555557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45973.417880555557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45973.417880555557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45973.417880555557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45973.417880555557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45973.417880555557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45973.417880555557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45973.417880555557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45973.417880555557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45973.417880555557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45973.417880555557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45973.417880555557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45973.417880555557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45973.417880555557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45973.417880555557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45973.417880555557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45973.417880555557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45973.417880555557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45973.417880555557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45973.417880555557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45973.417880555557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45973.417880555557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45973.417880555557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45973.417880555557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45973.417880555557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45973.417880555557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45973.417880555557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45973.417880555557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45973.417880555557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45973.417880555557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45973.417880555557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45973.417880555557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45973.417880555557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45973.417880555557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45973.417880555557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45973.417880555557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45973.417880555557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45973.417880555557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45973.417880555557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45973.417880555557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45973.417880555557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45973.417880555557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45973.417880555557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45973.417880555557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45973.417880555557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45973.417880555557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45973.417880555557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45973.417880555557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45973.417880555557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45973.417880555557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45973.417880555557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45973.417880555557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45973.417880555557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45973.417880555557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45973.417880555557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45973.417880555557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45973.417880555557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45973.417880555557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45973.417880555557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45973.417880555557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45973.417880555557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45973.417880555557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45973.417880555557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45973.417880555557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45973.417880555557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45973.417880555557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45973.417880555557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45973.417880555557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45973.417880555557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45973.417880555557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45973.417880555557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45973.417880555557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45973.417880555557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45973.417880555557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45973.417880555557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45973.417880555557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45973.417880555557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45973.417880555557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45973.417880555557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45973.417880555557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45973.417880555557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45973.417880555557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45973.417880555557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45973.417880555557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45973.417880555557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45973.417880555557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45973.417880555557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45973.417880555557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45973.417880555557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45973.417880555557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45973.417880555557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45973.417880555557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45973.417880555557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45973.417880555557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45973.417880555557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45973.417880555557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45973.417880555557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45973.417880555557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45973.417880555557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45973.417880555557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45973.417880555557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45973.417880555557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45973.417880555557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45973.417880555557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45973.417880555557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45973.417880555557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45973.417880555557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45973.417880555557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45973.417880555557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45973.417880555557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45973.417880555557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45973.417880555557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45973.417880555557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45973.417880555557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45973.417880555557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45973.417880555557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45973.417880555557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45973.417880555557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45973.417880555557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45973.417880555557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45973.417880555557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45973.417880555557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45973.417880555557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45973.417880555557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45973.417880555557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45973.417880555557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45973.417880555557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45973.417880555557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45973.417880555557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45973.417880555557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45973.417880555557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45973.417880555557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45973.417880555557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45973.417880555557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45973.417880555557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45973.417880555557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45973.417880555557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45973.417880555557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45973.417880555557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45973.417880555557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45973.417880555557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45973.417880555557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45973.417880555557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45973.417880555557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45973.417880555557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45973.417880555557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45973.417880555557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45973.417880555557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45973.417880555557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45973.417880555557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45973.417880555557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45973.417880555557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45973.417880555557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45973.417880555557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45973.417880555557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45973.417880555557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45973.417880555557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45973.417880555557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45973.417880555557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45973.417880555557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45973.417880555557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45973.417880555557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45973.417880555557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45973.417880555557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45973.417880555557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45973.417880555557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45973.417880555557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45973.417880555557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45973.417880555557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45973.417880555557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45973.417880555557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45973.417880555557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45973.417880555557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45973.417880555557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45973.417880555557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45973.417880555557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45973.417880555557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45973.417880555557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45973.417880555557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45973.417880555557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45973.417880555557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45973.417880555557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45973.417880555557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45973.417880555557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45973.417880555557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45973.417880555557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45973.417880555557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45973.417880555557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45973.417880555557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45973.417880555557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45973.417880555557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45973.417880555557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45973.417880555557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45973.417880555557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45973.417880555557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45973.417880555557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45973.417880555557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45973.417880555557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45973.417880555557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45973.417880555557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45973.417880555557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45973.417880555557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45973.417880555557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45973.417880555557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45973.417880555557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45973.417880555557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45973.417880555557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45973.417880555557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45973.417880555557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45973.417880555557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45973.417880555557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45973.417880555557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45973.417880555557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45973.417880555557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45973.417880555557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45973.417880555557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45973.417880555557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45973.417880555557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45973.417880555557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45973.417880555557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45973.417880555557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45973.417880555557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45973.417880555557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45973.417880555557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45973.417880555557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45973.417880555557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45973.417880555557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45973.417880555557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45973.417880555557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45973.417880555557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45973.417880555557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45973.417880555557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45973.417880555557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45973.417880555557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45973.417880555557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45973.417880555557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45973.417880555557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45973.417880555557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45973.417880555557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45973.417880555557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45973.417880555557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45973.417880555557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45973.417880555557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45973.417880555557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45973.417880555557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45973.417880555557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45973.417880555557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45973.417880555557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45973.417880555557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45973.417880555557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45973.417880555557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45973.417880555557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45973.417880555557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45973.417880555557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45973.417880555557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45973.417880555557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45973.417880555557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45973.417880555557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45973.417880555557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45973.417880555557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45973.417880555557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45973.417880555557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45973.417880555557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45973.417880555557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45973.417880555557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45973.417880555557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45973.417880555557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45973.417880555557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45973.417880555557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45973.417880555557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45973.417880555557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45973.417880555557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45973.417880555557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45973.417880555557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45973.417880555557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45973.417880555557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45973.417880555557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45973.417880555557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45973.417880555557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45973.417880555557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45973.417880555557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45973.417880555557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45973.417880555557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45973.417880555557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45973.417880555557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45973.417880555557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45973.417880555557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45973.417880555557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45973.417880555557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45973.417880555557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45973.417880555557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45973.417880555557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45973.417880555557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45973.417880555557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45973.417880555557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45973.417880555557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45973.417880555557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45973.417880555557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45973.417880555557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45973.417880555557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45973.417880555557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45973.417880555557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45973.417880555557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45973.417880555557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45973.417880555557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45973.417880555557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45973.417880555557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45973.417880555557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45973.417880555557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45973.417880555557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45973.417880555557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45973.417880555557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45973.417880555557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45973.417880555557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45973.417880555557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45973.417880555557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45973.417880555557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45973.417880555557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45973.417880555557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45973.417880555557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45973.417880555557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45973.417880555557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45973.417880555557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45973.417880555557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45973.417880555557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45973.417880555557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45973.417880555557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45973.417880555557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45973.417880555557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45973.417880555557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45973.417880555557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45973.417880555557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45973.417880555557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45973.417880555557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45973.417880555557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45973.417880555557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45973.417880555557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45973.417880555557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45973.417880555557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45973.417880555557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45973.417880555557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45973.417880555557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45973.417880555557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45973.417880555557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45973.417880555557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45973.417880555557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45973.417880555557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45973.417880555557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45973.417880555557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45973.417880555557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45973.417880555557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45973.417880555557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45973.417880555557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45973.417880555557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45973.417880555557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45973.417880555557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45973.417880555557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45973.417880555557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45973.417880555557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45973.417880555557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45973.417880555557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45973.417880555557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45973.417880555557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45973.417880555557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45973.417880555557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45973.417880555557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45973.417880555557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45973.417880555557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45973.417880555557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45973.417880555557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45973.417880555557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45973.417880555557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45973.417880555557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45973.417880555557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45973.417880555557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45973.417880555557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45973.417880555557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45973.417880555557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45973.417880555557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45973.417880555557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45973.417880555557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45973.417880555557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45973.417880555557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45973.417880555557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45973.417880555557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45973.417880555557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45973.417880555557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45973.417880555557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45973.417880555557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45973.417880555557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45973.417880555557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45973.417880555557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45973.417880555557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45973.417880555557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45973.417880555557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45973.417880555557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45973.417880555557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45973.417880555557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45973.417880555557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45973.417880555557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45973.417880555557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45973.417880555557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45973.417880555557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45973.417880555557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45973.417880555557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45973.417880555557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45973.417880555557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45973.417880555557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45973.417880555557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45973.417880555557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45973.417880555557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45973.417880555557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45973.417880555557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45973.417880555557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45973.417880555557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45973.417880555557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45973.417880555557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45973.417880555557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45973.417880555557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45973.417880555557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45973.417880555557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45973.417880555557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45973.417880555557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45973.417880555557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45973.417880555557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45973.417880555557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45973.417880555557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45973.417880555557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45973.417880555557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45973.417880555557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45973.417880555557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45973.417880555557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45973.417880555557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45973.417880555557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45973.417880555557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45973.417880555557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45973.417880555557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45973.417880555557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45973.417880555557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45973.417880555557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45973.417880555557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45973.417880555557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45973.417880555557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45973.417880555557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45973.417880555557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45973.417880555557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45973.417880555557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45973.417880555557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45973.417880555557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45973.417880555557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45973.417880555557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45973.417880555557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45973.417880555557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45973.417880555557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45973.417880555557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45973.417880555557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45973.417880555557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45973.417880555557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45973.417880555557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45973.417880555557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45973.417880555557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45973.417880555557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45973.417880555557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45973.417880555557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45973.417880555557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45973.417880555557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45973.417880555557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45973.417880555557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45973.417880555557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45973.417880555557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45973.417880555557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45973.417880555557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45973.417880555557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45973.417880555557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45973.417880555557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45973.417880555557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45973.417880555557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45973.417880555557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45973.417880555557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45973.417880555557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45973.417880555557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45973.417880555557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45973.417880555557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45973.417880555557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45973.417880555557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45973.417880555557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45973.417880555557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45973.417880555557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45973.417880555557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45973.417880555557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45973.417880555557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45973.417880555557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45973.417880555557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45973.417880555557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45973.417880555557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45973.417880555557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45973.417880555557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45973.417880555557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45973.417880555557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45973.417880555557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45973.417880555557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45973.417880555557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45973.417880555557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45973.417880555557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45973.417880555557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45973.417880555557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45973.417880555557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45973.417880555557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45973.417880555557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45973.417880555557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45973.417880555557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45973.417880555557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45973.417880555557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45973.417880555557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45973.417880555557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45973.417880555557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45973.417880555557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45973.417880555557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45973.417880555557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45973.417880555557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45973.417880555557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45973.417880555557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45973.417880555557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45973.417880555557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45973.417880555557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45973.417880555557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45973.417880555557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45973.417880555557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45973.417880555557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45973.417880555557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45973.417880555557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45973.417880555557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45973.417880555557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45973.417880555557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45973.417880555557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45973.417880555557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45973.417880555557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45973.417880555557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45973.417880555557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45973.417880555557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45973.417880555557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45973.417880555557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45973.417880555557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45973.417880555557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45973.417880555557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45973.417880555557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45973.417880555557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45973.417880555557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45973.417880555557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45973.417880555557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45973.417880555557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45973.417880555557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45973.417880555557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45973.417880555557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45973.417880555557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45973.417880555557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45973.417880555557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45973.417880555557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45973.417880555557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45973.417880555557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45973.417880555557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45973.417880555557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45973.417880555557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45973.417880555557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45973.417880555557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45973.417880555557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45973.417880555557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45973.417880555557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45973.417880555557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45973.417880555557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45973.417880555557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45973.417880555557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45973.417880555557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45973.417880555557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45973.417880555557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45973.417880555557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45973.417880555557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45973.417880555557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45973.417880555557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45973.417880555557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45973.417880555557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45973.417880555557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45973.417880555557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45973.417880555557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45973.417880555557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45973.417880555557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45973.417880555557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45973.417880555557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45973.417880555557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45973.417880555557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45973.417880555557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45973.417880555557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45973.417880555557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45973.417880555557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45973.417880555557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45973.417880555557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45973.417880555557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45973.417880555557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45973.417880555557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45973.417880555557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45973.417880555557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45973.417880555557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45973.417880555557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45973.417880555557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45973.417880555557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45973.417880555557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45973.417880555557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45973.417880555557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45973.417880555557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45973.417880555557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45973.417880555557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45973.417880555557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45973.417880555557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45973.417880555557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45973.417880555557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45973.417880555557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45973.417880555557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45973.417880555557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45973.417880555557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45973.417880555557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45973.417880555557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45973.417880555557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45973.417880555557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45973.417880555557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45973.417880555557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45973.417880555557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45973.417880555557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45973.417880555557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45973.417880555557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45973.417880555557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45973.417880555557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45973.417880555557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45973.417880555557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45973.417880555557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45973.417880555557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45973.417880555557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45973.417880555557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45973.417880555557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45973.417880555557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45973.417880555557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45973.417880555557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45973.417880555557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45973.417880555557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45973.417880555557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45973.417880555557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45973.417880555557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45973.417880555557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45973.417880555557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45973.417880555557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45973.417880555557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45973.417880555557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45973.417880555557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45973.417880555557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45973.417880555557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45973.417880555557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45973.417880555557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45973.417880555557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45973.417880555557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45973.417880555557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45973.417880555557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45973.417880555557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45973.417880555557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45973.417880555557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45973.417880555557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45973.417880555557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45973.417880555557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45973.417880555557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45973.417880555557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45973.417880555557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45973.417880555557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45973.417880555557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45973.417880555557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45973.417880555557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45973.417880555557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45973.417880555557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45973.417880555557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45973.417880555557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45973.417880555557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45973.417880555557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45973.417880555557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45973.417880555557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45973.417880555557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45973.417880555557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45973.417880555557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45973.417880555557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45973.417880555557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45973.417880555557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45973.417880555557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45973.417880555557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45973.417880555557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45973.417880555557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45973.417880555557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45973.417880555557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45973.417880555557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45973.417880555557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45973.417880555557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45973.417880555557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45973.417880555557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45973.417880555557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45973.417880555557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45973.417880555557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45973.417880555557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45973.417880555557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45973.417880555557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45973.417880555557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45973.417880555557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45973.417880555557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45973.417880555557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45973.417880555557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45973.417880555557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45973.417880555557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45973.417880555557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45973.417880555557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45973.417880555557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45973.417880555557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45973.417880555557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45973.417880555557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45973.417880555557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45973.417880555557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45973.417880555557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45973.417880555557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45973.417880555557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45973.417880555557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45973.417880555557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45973.417880555557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45973.417880555557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45973.417880555557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45973.417880555557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45973.417880555557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45973.417880555557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45973.417880555557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45973.417880555557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45973.417880555557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45973.417880555557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45973.417880555557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45973.417880555557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45973.417880555557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45973.417880555557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45973.417880555557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45973.417880555557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45973.417880555557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45973.417880555557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45973.417880555557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45973.417880555557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45973.417880555557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45973.417880555557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45973.417880555557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45973.417880555557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45973.417880555557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45973.417880555557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45973.417880555557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45973.417880555557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45973.417880555557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45973.417880555557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45973.417880555557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45973.417880555557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45973.417880555557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45973.417880555557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45973.417880555557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45973.417880555557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45973.417880555557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45973.417880555557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45973.417880555557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45973.417880555557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45973.417880555557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45973.417880555557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45973.417880555557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45973.417880555557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45973.417880555557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45973.417880555557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45973.417880555557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45973.417880555557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45973.417880555557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45973.417880555557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45973.417880555557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45973.417880555557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45973.417880555557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45973.417880555557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45973.417880555557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45973.417880555557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45973.417880555557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45973.417880555557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45973.417880555557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45973.417880555557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45973.417880555557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45973.417880555557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45973.417880555557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45973.417880555557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45973.417880555557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45973.417880555557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45973.417880555557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45973.417880555557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45973.417880555557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45973.417880555557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45973.417880555557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45973.417880555557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45973.417880555557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45973.417880555557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45973.417880555557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45973.417880555557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45973.417880555557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45973.417880555557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45973.417880555557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45973.417880555557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45973.417880555557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45973.417880555557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45973.417880555557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45973.417880555557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45973.417880555557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45973.417880555557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45973.417880555557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45973.417880555557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45973.417880555557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45973.417880555557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45973.417880555557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45973.417880555557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45973.417880555557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45973.417880555557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45973.417880555557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45973.417880555557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45973.417880555557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45973.417880555557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45973.417880555557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45973.417880555557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45973.417880555557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45973.417880555557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45973.417880555557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45973.417880555557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45973.417880555557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45973.417880555557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45973.417880555557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45973.417880555557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45973.417880555557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45973.417880555557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45973.417880555557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45973.417880555557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45973.417880555557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45973.417880555557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45973.417880555557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45973.417880555557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45973.417880555557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45973.417880555557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45973.417880555557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45973.417880555557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45973.417880555557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45973.417880555557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45973.417880555557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45973.417880555557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45973.417880555557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45973.417880555557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45973.417880555557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45973.417880555557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45973.417880555557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45973.417880555557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45973.417880555557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45973.417880555557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45973.417880555557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45973.417880555557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45973.417880555557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45973.417880555557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45973.417880555557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45973.417880555557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45973.417880555557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45973.417880555557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45973.417880555557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45973.417880555557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45973.417880555557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45973.417880555557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45973.417880555557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45973.417880555557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45973.417880555557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45973.417880555557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45973.417880555557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45973.417880555557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45973.417880555557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45973.417880555557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45973.417880555557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45973.417880555557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45973.417880555557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45973.417880555557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45973.417880555557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45973.417880555557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45973.417880555557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45973.417880555557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45973.417880555557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45973.417880555557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45973.417880555557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45973.417880555557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45973.417880555557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45973.417880555557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45973.417880555557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45973.417880555557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45973.417880555557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45973.417880555557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45973.417880555557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45973.417880555557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45973.417880555557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45973.417880555557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45973.417880555557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45973.417880555557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45973.417880555557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45973.417880555557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45973.417880555557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45973.417880555557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45973.417880555557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45973.417880555557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45973.417880555557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45973.417880555557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45973.417880555557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45973.417880555557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45973.417880555557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45973.417880555557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45973.417880555557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45973.417880555557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45973.417880555557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45973.417880555557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45973.417880555557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45973.417880555557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45973.417880555557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45973.417880555557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45973.417880555557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45973.417880555557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45973.417880555557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45973.417880555557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45973.417880555557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45973.417880555557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45973.417880555557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45973.417880555557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45973.417880555557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45973.417880555557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45973.417880555557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45973.417880555557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45973.417880555557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45973.417880555557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45973.417880555557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45973.417880555557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45973.417880555557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45973.417880555557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45973.417880555557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45973.417880555557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45973.417880555557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45973.417880555557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45973.417880555557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45973.417880555557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45973.417880555557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45973.417880555557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45973.417880555557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45973.417880555557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45973.417880555557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45973.417880555557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45973.417880555557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45973.417880555557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45973.417880555557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45973.417880555557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45973.417880555557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45973.417880555557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45973.417880555557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45973.417880555557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45973.417880555557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45973.417880555557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45973.417880555557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45973.417880555557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45973.417880555557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45973.417880555557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45973.417880555557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45973.417880555557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45973.417880555557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45973.417880555557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45973.417880555557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45973.417880555557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45973.417880555557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45973.417880555557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45973.417880555557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45973.417880555557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45973.417880555557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45973.417880555557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45973.417880555557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45973.417880555557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45973.417880555557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45973.417880555557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45973.417880555557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45973.417880555557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45973.417880555557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45973.417880555557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45973.417880555557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45973.417880555557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45973.417880555557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45973.417880555557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45973.417880555557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45973.417880555557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45973.417880555557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45973.417880555557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45973.417880555557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45973.417880555557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45973.417880555557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45973.417880555557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45973.417880555557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45973.417880555557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45973.417880555557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45973.417880555557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45973.417880555557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45973.417880555557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45973.417880555557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45973.417880555557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45973.417880555557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45973.417880555557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45973.417880555557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45973.417880555557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45973.417880555557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45973.417880555557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45973.417880555557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45973.417880555557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45973.417880555557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45973.417880555557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45973.417880555557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45973.417880555557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45973.417880555557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45973.417880555557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45973.417880555557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45973.417880555557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45973.417880555557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45973.417880555557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45973.417880555557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45973.417880555557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45973.417880555557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45973.417880555557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45973.417880555557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45973.417880555557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45973.417880555557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45973.417880555557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45973.417880555557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45973.417880555557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45973.417880555557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45973.417880555557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45973.417880555557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45973.417880555557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45973.417880555557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45973.417880555557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45973.417880555557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45973.417880555557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269.93716296296043</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37273</v>
      </c>
      <c r="E3" s="95" t="s">
        <v>39021</v>
      </c>
      <c r="F3" s="96">
        <v>45973.331944444442</v>
      </c>
      <c r="G3" s="97">
        <f ca="1">IFERROR(NOW()-F3,"")</f>
        <v>8.5936111114278901E-2</v>
      </c>
      <c r="H3" s="96">
        <v>45973.326539351852</v>
      </c>
      <c r="I3" s="135" t="str">
        <f>IFERROR(VLOOKUP(D3,DB!A:F,6,0),"")</f>
        <v>Generator-SG</v>
      </c>
      <c r="J3" s="135" t="str">
        <f>IFERROR(VLOOKUP(D3,DB!A:G,7,0),"")</f>
        <v>No BB Shifted</v>
      </c>
      <c r="K3" s="98" t="s">
        <v>39116</v>
      </c>
      <c r="L3" s="92" t="str">
        <f>IFERROR(VLOOKUP(D3,DB!A:I,9,0),"")</f>
        <v>Latis</v>
      </c>
    </row>
    <row r="4" spans="1:16" ht="15" customHeight="1">
      <c r="A4" s="135" t="s">
        <v>39117</v>
      </c>
      <c r="B4" s="135" t="str">
        <f>IFERROR(VLOOKUP(D4,DB!A:K,11,0),"")</f>
        <v>R4</v>
      </c>
      <c r="C4" s="94">
        <v>1</v>
      </c>
      <c r="D4" s="92" t="s">
        <v>28842</v>
      </c>
      <c r="E4" s="95" t="s">
        <v>39021</v>
      </c>
      <c r="F4" s="96">
        <v>45973.376261574071</v>
      </c>
      <c r="G4" s="97">
        <f ca="1">IFERROR(NOW()-F4,"")</f>
        <v>4.1618981485953555E-2</v>
      </c>
      <c r="H4" s="96">
        <v>45973.37023148148</v>
      </c>
      <c r="I4" s="135" t="str">
        <f>IFERROR(VLOOKUP(D4,DB!A:F,6,0),"")</f>
        <v>SCECO</v>
      </c>
      <c r="J4" s="135" t="str">
        <f>IFERROR(VLOOKUP(D4,DB!A:G,7,0),"")</f>
        <v>Good</v>
      </c>
      <c r="K4" s="98" t="s">
        <v>39118</v>
      </c>
      <c r="L4" s="92" t="str">
        <f>IFERROR(VLOOKUP(D4,DB!A:I,9,0),"")</f>
        <v>Latis</v>
      </c>
    </row>
    <row r="5" spans="1:16" ht="15" customHeight="1">
      <c r="A5" s="135" t="s">
        <v>39119</v>
      </c>
      <c r="B5" s="135" t="str">
        <f>IFERROR(VLOOKUP(D5,DB!A:K,11,0),"")</f>
        <v>R4</v>
      </c>
      <c r="C5" s="94">
        <v>12</v>
      </c>
      <c r="D5" s="92" t="s">
        <v>38885</v>
      </c>
      <c r="E5" s="95" t="s">
        <v>39021</v>
      </c>
      <c r="F5" s="96">
        <v>45973.392175925925</v>
      </c>
      <c r="G5" s="97">
        <f ca="1">IFERROR(NOW()-F5,"")</f>
        <v>2.5704629631945863E-2</v>
      </c>
      <c r="H5" s="96">
        <v>45973.383969907409</v>
      </c>
      <c r="I5" s="135" t="str">
        <f>IFERROR(VLOOKUP(D5,DB!A:F,6,0),"")</f>
        <v>SCECO</v>
      </c>
      <c r="J5" s="135" t="str">
        <f>IFERROR(VLOOKUP(D5,DB!A:G,7,0),"")</f>
        <v>vandalized</v>
      </c>
      <c r="K5" s="98" t="s">
        <v>39120</v>
      </c>
      <c r="L5" s="92" t="str">
        <f>IFERROR(VLOOKUP(D5,DB!A:I,9,0),"")</f>
        <v>Latis</v>
      </c>
    </row>
    <row r="6" spans="1:16" ht="15" customHeight="1">
      <c r="A6" s="135"/>
      <c r="B6" s="135" t="str">
        <f>IFERROR(VLOOKUP(D6,DB!A:K,11,0),"")</f>
        <v/>
      </c>
      <c r="C6" s="94"/>
      <c r="D6" s="92"/>
      <c r="E6" s="95"/>
      <c r="F6" s="96"/>
      <c r="G6" s="97">
        <f ca="1">IFERROR(NOW()-F6,"")</f>
        <v>45973.417880555557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45973.417880555557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45973.417880555557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45973.417880555557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45973.417880555557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45973.417880555557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45973.417880555557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45973.417880555557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45973.417880555557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45973.417880555557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45973.417880555557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45973.417880555557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45973.417880555557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45973.417880555557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45973.417880555557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45973.417880555557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45973.417880555557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45973.417880555557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45973.417880555557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45973.417880555557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45973.417880555557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45973.417880555557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45973.417880555557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45973.417880555557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45973.417880555557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45973.417880555557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45973.417880555557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45973.417880555557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45973.417880555557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45973.417880555557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45973.417880555557</v>
      </c>
      <c r="H36" s="96"/>
      <c r="I36" s="135" t="str">
        <f>IFERROR(VLOOKUP(D36,DB!A:F,6,0),"")</f>
        <v/>
      </c>
      <c r="J36" s="135" t="str">
        <f>IFERROR(VLOOKUP(D36,DB!A:G,7,0),"")</f>
        <v/>
      </c>
      <c r="K36" s="98"/>
      <c r="L36" s="92" t="str">
        <f>IFERROR(VLOOKUP(D36,DB!A:I,9,0),"")</f>
        <v/>
      </c>
    </row>
    <row r="37" spans="1:12" ht="15" customHeight="1">
      <c r="A37" s="149"/>
      <c r="B37" s="149" t="str">
        <f>IFERROR(VLOOKUP(D37,DB!A:K,11,0),"")</f>
        <v/>
      </c>
      <c r="C37" s="150"/>
      <c r="D37" s="151"/>
      <c r="E37" s="152"/>
      <c r="F37" s="153"/>
      <c r="G37" s="97">
        <f ca="1">IFERROR(NOW()-F37,"")</f>
        <v>45973.417880555557</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45973.417880555557</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45973.417880555557</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45973.417880555557</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45973.417880555557</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45973.417880555557</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45973.417880555557</v>
      </c>
      <c r="H43" s="153"/>
      <c r="I43" s="149" t="str">
        <f>IFERROR(VLOOKUP(D43,DB!A:F,6,0),"")</f>
        <v/>
      </c>
      <c r="J43" s="149" t="str">
        <f>IFERROR(VLOOKUP(D43,DB!A:G,7,0),"")</f>
        <v/>
      </c>
      <c r="K43" s="154"/>
      <c r="L43" s="151" t="str">
        <f>IFERROR(VLOOKUP(D43,DB!A:I,9,0),"")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81.58582037036831</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47.229003240739985</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G25" ca="1" si="1">IFERROR(NOW()-F4,"")</f>
        <v>24.756769444444217</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s="124"/>
      <c r="E6" s="124"/>
      <c r="F6" s="125"/>
      <c r="G6" s="126">
        <f t="shared" ca="1" si="1"/>
        <v>45973.417880555557</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45973.417880555557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45973.417880555557</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45973.417880555557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45973.417880555557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45973.417880555557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45973.417880555557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45973.417880555557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45973.417880555557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45973.417880555557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45973.417880555557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45973.417880555557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45973.417880555557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45973.417880555557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45973.417880555557</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45973.417880555557</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45973.417880555557</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45973.417880555557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45973.417880555557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45973.417880555557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45973.417880555557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45973.417880555557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45973.417880555557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45973.417880555557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45973.417880555557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45973.417880555557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45973.417880555557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45973.417880555557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45973.417880555557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45973.417880555557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45973.417880555557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45973.417880555557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45973.417880555557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45973.417880555557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45973.417880555557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45973.417880555557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45973.417880555557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45973.417880555557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45973.417880555557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45973.417880555557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45973.417880555557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45973.417880555557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45973.417880555557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45973.417880555557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45973.417880555557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45973.417880555557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45973.417880555557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45973.417880555557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45973.417880555557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45973.417880555557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45973.417880555557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45973.417880555557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45973.417880555557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45973.417880555557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45973.417880555557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45973.417880555557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45973.417880555557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45973.417880555557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45973.417880555557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45973.417880555557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45973.417880555557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45973.417880555557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45973.417880555557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45973.417880555557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45973.417880555557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45973.417880555557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45973.417880555557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45973.417880555557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45973.417880555557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45973.417880555557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45973.417880555557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45973.417880555557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45973.417880555557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45973.417880555557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45973.417880555557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45973.417880555557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45973.417880555557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45973.417880555557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45973.417880555557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45973.417880555557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45973.417880555557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45973.417880555557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45973.417880555557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45973.417880555557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45973.417880555557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45973.417880555557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45973.417880555557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45973.417880555557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45973.417880555557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45973.417880555557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45973.417880555557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45973.417880555557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45973.417880555557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45973.417880555557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45973.417880555557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45973.417880555557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45973.417880555557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45973.417880555557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45973.417880555557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45973.417880555557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45973.417880555557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45973.417880555557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45973.417880555557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45973.417880555557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45973.417880555557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45973.417880555557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45973.417880555557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45973.417880555557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45973.417880555557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45973.417880555557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45973.417880555557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45973.417880555557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45973.417880555557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45973.417880555557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45973.417880555557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45973.417880555557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45973.417880555557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45973.417880555557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45973.417880555557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45973.417880555557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45973.417880555557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45973.417880555557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45973.417880555557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45973.417880555557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45973.417880555557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45973.417880555557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45973.417880555557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45973.417880555557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45973.417880555557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45973.417880555557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45973.417880555557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45973.417880555557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45973.417880555557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45973.417880555557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45973.417880555557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45973.417880555557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45973.417880555557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45973.417880555557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45973.417880555557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45973.417880555557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45973.417880555557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45973.417880555557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45973.417880555557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45973.417880555557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45973.417880555557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45973.417880555557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45973.417880555557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45973.417880555557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45973.417880555557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45973.417880555557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45973.417880555557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45973.417880555557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45973.417880555557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45973.417880555557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45973.417880555557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45973.417880555557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45973.417880555557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45973.417880555557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45973.417880555557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45973.417880555557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45973.417880555557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45973.417880555557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45973.417880555557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45973.417880555557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45973.417880555557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45973.417880555557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45973.417880555557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45973.417880555557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45973.417880555557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45973.417880555557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45973.417880555557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45973.417880555557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45973.417880555557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45973.417880555557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45973.417880555557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45973.417880555557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45973.417880555557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45973.417880555557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45973.417880555557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45973.417880555557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45973.417880555557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45973.417880555557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45973.417880555557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45973.417880555557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45973.417880555557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45973.417880555557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45973.417880555557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45973.417880555557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45973.417880555557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45973.417880555557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45973.417880555557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45973.417880555557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45973.417880555557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45973.417880555557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45973.417880555557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45973.417880555557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45973.417880555557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45973.417880555557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45973.417880555557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45973.417880555557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45973.417880555557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45973.417880555557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45973.417880555557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45973.417880555557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45973.417880555557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45973.417880555557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45973.417880555557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45973.417880555557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45973.417880555557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45973.417880555557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45973.417880555557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45973.417880555557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45973.417880555557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45973.417880555557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45973.417880555557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45973.417880555557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45973.417880555557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45973.417880555557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45973.417880555557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45973.417880555557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45973.417880555557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45973.417880555557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45973.417880555557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45973.417880555557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45973.417880555557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45973.417880555557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45973.417880555557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45973.417880555557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45973.417880555557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45973.417880555557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45973.417880555557</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4" t="s">
        <v>39129</v>
      </c>
      <c r="B2" s="141" t="str">
        <f>IFERROR(VLOOKUP(D2,DB!A:K,11,0),"")</f>
        <v>R6</v>
      </c>
      <c r="C2" s="142">
        <v>1</v>
      </c>
      <c r="D2" s="141" t="s">
        <v>30913</v>
      </c>
      <c r="E2" s="124" t="s">
        <v>39021</v>
      </c>
      <c r="F2" s="163">
        <v>45973.331250000003</v>
      </c>
      <c r="G2" s="105">
        <f t="shared" ref="G2:G62" ca="1" si="0">IFERROR(NOW()-F2,"-")</f>
        <v>8.6630555553711019E-2</v>
      </c>
      <c r="H2" s="143">
        <v>45973.190428240741</v>
      </c>
      <c r="I2" s="141" t="str">
        <f>IFERROR(VLOOKUP(D2,DB!A:F,6,0),"")</f>
        <v>SCECO</v>
      </c>
      <c r="J2" s="141" t="str">
        <f>IFERROR(VLOOKUP(D2,DB!A:G,7,0),"")</f>
        <v>Good</v>
      </c>
      <c r="K2" s="144" t="s">
        <v>39130</v>
      </c>
      <c r="L2" s="145" t="str">
        <f>IFERROR(VLOOKUP(D2,DB!A:I,9,0),"")</f>
        <v>Latis</v>
      </c>
    </row>
    <row r="3" spans="1:16382" ht="31.5" customHeight="1">
      <c r="A3" s="140" t="s">
        <v>39131</v>
      </c>
      <c r="B3" s="141" t="str">
        <f>IFERROR(VLOOKUP(D3,DB!A:K,11,0),"")</f>
        <v>R6</v>
      </c>
      <c r="C3" s="142">
        <v>1</v>
      </c>
      <c r="D3" s="141" t="s">
        <v>35088</v>
      </c>
      <c r="E3" s="124" t="s">
        <v>39021</v>
      </c>
      <c r="F3" s="163">
        <v>45973.402418981481</v>
      </c>
      <c r="G3" s="105">
        <f t="shared" ca="1" si="0"/>
        <v>1.5461574075743556E-2</v>
      </c>
      <c r="H3" s="143">
        <v>45973.39471064815</v>
      </c>
      <c r="I3" s="141" t="str">
        <f>IFERROR(VLOOKUP(D3,DB!A:F,6,0),"")</f>
        <v>SCECO</v>
      </c>
      <c r="J3" s="141" t="str">
        <f>IFERROR(VLOOKUP(D3,DB!A:G,7,0),"")</f>
        <v>Vandalized</v>
      </c>
      <c r="K3" s="144" t="s">
        <v>39132</v>
      </c>
      <c r="L3" s="145" t="str">
        <f>IFERROR(VLOOKUP(D3,DB!A:I,9,0),"")</f>
        <v>Latis</v>
      </c>
    </row>
    <row r="4" spans="1:16382" ht="31.5" customHeight="1">
      <c r="A4" s="140"/>
      <c r="B4" s="141" t="str">
        <f>IFERROR(VLOOKUP(D4,DB!A:K,11,0),"")</f>
        <v/>
      </c>
      <c r="C4" s="142"/>
      <c r="D4" s="162"/>
      <c r="E4" s="124"/>
      <c r="F4" s="143"/>
      <c r="G4" s="105">
        <f t="shared" ca="1" si="0"/>
        <v>45973.417880555557</v>
      </c>
      <c r="H4" s="143"/>
      <c r="I4" s="141" t="str">
        <f>IFERROR(VLOOKUP(D4,DB!A:F,6,0),"")</f>
        <v/>
      </c>
      <c r="J4" s="141" t="str">
        <f>IFERROR(VLOOKUP(D4,DB!A:G,7,0),"")</f>
        <v/>
      </c>
      <c r="K4" s="144" t="s">
        <v>39133</v>
      </c>
      <c r="L4" s="145" t="str">
        <f>IFERROR(VLOOKUP(D4,DB!A:I,9,0),"")</f>
        <v/>
      </c>
    </row>
    <row r="5" spans="1:16382" ht="31.5" customHeight="1">
      <c r="A5" s="140"/>
      <c r="B5" s="141" t="str">
        <f>IFERROR(VLOOKUP(D5,DB!A:K,11,0),"")</f>
        <v/>
      </c>
      <c r="C5" s="142"/>
      <c r="D5" s="61"/>
      <c r="E5" s="124"/>
      <c r="F5" s="143"/>
      <c r="G5" s="105">
        <f t="shared" ca="1" si="0"/>
        <v>45973.417880555557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45973.417880555557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45973.417880555557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45973.417880555557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45973.417880555557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45973.417880555557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45973.417880555557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45973.417880555557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45973.417880555557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45973.417880555557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45973.417880555557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45973.417880555557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45973.417880555557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45973.417880555557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45973.417880555557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45973.417880555557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45973.417880555557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45973.417880555557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45973.417880555557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45973.417880555557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45973.417880555557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45973.417880555557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45973.417880555557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45973.417880555557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45973.417880555557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45973.417880555557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45973.417880555557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45973.417880555557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45973.417880555557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45973.417880555557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45973.417880555557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45973.417880555557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45973.417880555557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45973.417880555557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45973.417880555557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45973.417880555557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45973.417880555557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45973.417880555557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45973.417880555557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45973.417880555557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45973.417880555557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45973.417880555557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45973.417880555557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45973.417880555557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45973.417880555557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45973.417880555557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45973.417880555557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45973.417880555557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45973.417880555557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45973.417880555557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45973.417880555557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45973.417880555557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45973.417880555557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45973.417880555557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45973.417880555557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45973.417880555557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45973.417880555557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45973.417880555557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45973.417880555557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45973.417880555557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45973.417880555557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45973.417880555557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45973.417880555557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45973.417880555557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45973.417880555557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45973.417880555557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45973.417880555557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45973.417880555557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45973.417880555557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45973.417880555557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45973.417880555557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45973.417880555557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45973.417880555557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45973.417880555557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45973.417880555557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45973.417880555557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45973.417880555557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45973.417880555557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45973.417880555557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45973.417880555557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45973.417880555557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45973.417880555557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45973.417880555557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45973.417880555557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45973.417880555557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45973.417880555557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45973.417880555557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45973.417880555557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45973.417880555557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45973.417880555557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45973.417880555557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45973.417880555557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45973.417880555557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45973.417880555557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45973.417880555557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45973.417880555557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45973.417880555557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45973.417880555557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45973.417880555557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45973.417880555557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45973.417880555557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45973.417880555557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45973.417880555557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45973.417880555557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45973.417880555557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45973.417880555557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45973.417880555557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45973.417880555557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45973.417880555557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45973.417880555557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45973.417880555557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45973.417880555557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45973.417880555557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45973.417880555557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45973.417880555557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45973.417880555557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45973.417880555557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45973.417880555557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45973.417880555557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45973.417880555557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45973.417880555557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45973.417880555557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45973.417880555557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45973.417880555557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45973.417880555557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45973.417880555557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45973.417880555557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45973.417880555557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45973.417880555557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45973.417880555557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45973.417880555557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45973.417880555557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45973.417880555557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45973.417880555557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45973.417880555557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45973.417880555557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45973.417880555557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45973.417880555557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45973.417880555557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45973.417880555557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45973.417880555557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45973.417880555557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45973.417880555557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45973.417880555557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45973.417880555557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45973.417880555557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45973.417880555557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45973.417880555557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45973.417880555557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45973.417880555557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45973.417880555557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45973.417880555557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45973.417880555557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45973.417880555557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45973.417880555557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45973.417880555557</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2025-11-12T07:02:32Z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